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Temporary Accommodation Costs\"/>
    </mc:Choice>
  </mc:AlternateContent>
  <xr:revisionPtr revIDLastSave="0" documentId="13_ncr:1_{7FAA1F9A-47F5-427F-B9EF-C90621B9CE07}" xr6:coauthVersionLast="47" xr6:coauthVersionMax="47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Overall Data Table" sheetId="1" r:id="rId1"/>
    <sheet name="2018-19 Data Breakdown" sheetId="2" r:id="rId2"/>
    <sheet name="2019-20 Data Breakdown" sheetId="3" r:id="rId3"/>
    <sheet name="2020-21 Data Breakdown" sheetId="4" r:id="rId4"/>
    <sheet name="2021-22 Data Breakdown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8" i="5" l="1"/>
  <c r="B137" i="5"/>
  <c r="B136" i="5"/>
  <c r="B130" i="5"/>
  <c r="B123" i="5"/>
  <c r="B115" i="5"/>
  <c r="B50" i="5"/>
  <c r="B44" i="5"/>
  <c r="L26" i="1"/>
  <c r="L27" i="1" s="1"/>
  <c r="L20" i="1"/>
  <c r="L24" i="1" s="1"/>
  <c r="L18" i="1"/>
  <c r="L13" i="1"/>
  <c r="L8" i="1"/>
  <c r="B160" i="5" l="1"/>
  <c r="B136" i="4"/>
  <c r="B135" i="4"/>
  <c r="B134" i="4"/>
  <c r="B121" i="4"/>
  <c r="B113" i="4"/>
  <c r="B48" i="4"/>
  <c r="B43" i="4"/>
  <c r="B151" i="3"/>
  <c r="B113" i="3"/>
  <c r="B111" i="3"/>
  <c r="B105" i="3"/>
  <c r="B74" i="3"/>
  <c r="B45" i="3"/>
  <c r="B40" i="3"/>
  <c r="J27" i="1"/>
  <c r="K26" i="1"/>
  <c r="K27" i="1" s="1"/>
  <c r="J26" i="1"/>
  <c r="K18" i="1"/>
  <c r="J18" i="1"/>
  <c r="J20" i="1" s="1"/>
  <c r="J24" i="1" s="1"/>
  <c r="K13" i="1"/>
  <c r="J13" i="1"/>
  <c r="K8" i="1"/>
  <c r="K20" i="1" s="1"/>
  <c r="K24" i="1" s="1"/>
  <c r="J8" i="1"/>
  <c r="B158" i="4" l="1"/>
</calcChain>
</file>

<file path=xl/sharedStrings.xml><?xml version="1.0" encoding="utf-8"?>
<sst xmlns="http://schemas.openxmlformats.org/spreadsheetml/2006/main" count="605" uniqueCount="155">
  <si>
    <t>Leasehold Flats</t>
  </si>
  <si>
    <t>Expenditure</t>
  </si>
  <si>
    <t>Income</t>
  </si>
  <si>
    <t>2011/12</t>
  </si>
  <si>
    <t>2012/13</t>
  </si>
  <si>
    <t>2013/14</t>
  </si>
  <si>
    <t>2014/15</t>
  </si>
  <si>
    <t>2015/16</t>
  </si>
  <si>
    <t>2016/17</t>
  </si>
  <si>
    <t xml:space="preserve">Total service controlled costs </t>
  </si>
  <si>
    <t>Total including centrally controlled items</t>
  </si>
  <si>
    <t>Total service controlled costs</t>
  </si>
  <si>
    <t>Centrally Controlled Costs</t>
  </si>
  <si>
    <t>Service Controlled Total Gross Costs</t>
  </si>
  <si>
    <t>TOTAL Gross Costs (service + Central)</t>
  </si>
  <si>
    <t>2017/18</t>
  </si>
  <si>
    <t>2018/19</t>
  </si>
  <si>
    <t>Supn - Current Rate Adjustment</t>
  </si>
  <si>
    <t>Accumulated Absences Adjustment</t>
  </si>
  <si>
    <t>Salaries-General</t>
  </si>
  <si>
    <t>National Insurance-General</t>
  </si>
  <si>
    <t>Superannuation-General</t>
  </si>
  <si>
    <t>Agency Costs - Admin Staff</t>
  </si>
  <si>
    <t>Repairs - General Repairs Alter &amp; Mtce Of Blds Etc  Premises Related Expenses</t>
  </si>
  <si>
    <t>Painting &amp; Decorating - General</t>
  </si>
  <si>
    <t>Gas Energy Costs  Premises Related Expenses</t>
  </si>
  <si>
    <t>Electricity Energy Costs  Premises Related Expenses</t>
  </si>
  <si>
    <t>Rents  Premises Related Expenses</t>
  </si>
  <si>
    <t>Client Rent Deposit</t>
  </si>
  <si>
    <t>Rates  Premises Related Expenses</t>
  </si>
  <si>
    <t>Rates - Other</t>
  </si>
  <si>
    <t>Water Water Services  Premises Related Expenses</t>
  </si>
  <si>
    <t>Fixtures Fittings &amp; Furnishings Fixtures &amp; Fittings &amp; Furnishing  Premises Related Expenses</t>
  </si>
  <si>
    <t>Cleaning Materials Cleaning &amp; Domestic Supplies  Premises Related Expenses</t>
  </si>
  <si>
    <t>Waste Disposal</t>
  </si>
  <si>
    <t>waste removal</t>
  </si>
  <si>
    <t>Car Allowances - Operational</t>
  </si>
  <si>
    <t>Furniture &amp; Fittings</t>
  </si>
  <si>
    <t>Equipment Tools &amp; Materials - Gen Equipment Tools &amp; Materials</t>
  </si>
  <si>
    <t>Cleaning &amp; Domestic Equipment - General</t>
  </si>
  <si>
    <t>Bedding &amp; Linen</t>
  </si>
  <si>
    <t>Interpreters Fees</t>
  </si>
  <si>
    <t>Contribution To Bad Debt Provision</t>
  </si>
  <si>
    <t>Flexible Homelessness Support Grant</t>
  </si>
  <si>
    <t>Service Charge</t>
  </si>
  <si>
    <t>Housing Benefit Contribution for Clients</t>
  </si>
  <si>
    <t>Housing Service Pressures Contribution/CRWD</t>
  </si>
  <si>
    <t>Miscellaneous Expenses</t>
  </si>
  <si>
    <t>Telephone Systems - Exchange Line Installation</t>
  </si>
  <si>
    <t>Legal Fees</t>
  </si>
  <si>
    <t>Leased Equipment</t>
  </si>
  <si>
    <t>Other Equipment Repairs</t>
  </si>
  <si>
    <t>Vehicle Diesel</t>
  </si>
  <si>
    <t>Misc Transport Costs</t>
  </si>
  <si>
    <t>Contract Cleaning</t>
  </si>
  <si>
    <t>Private Sector Landlord</t>
  </si>
  <si>
    <t>Centrally Controlled Expenditure</t>
  </si>
  <si>
    <t>LEASEHOLD FLATS SERVICE CONTROLLED EXPENDITURE/INCOME 2018/19</t>
  </si>
  <si>
    <t>Housing Benefit Contribution B &amp; B Accom</t>
  </si>
  <si>
    <t>B&amp;B Accom for Homelessness</t>
  </si>
  <si>
    <t>Spend</t>
  </si>
  <si>
    <t>Description</t>
  </si>
  <si>
    <t>Fire equipment</t>
  </si>
  <si>
    <t>Alarm Monitoring</t>
  </si>
  <si>
    <t>Toilet Requisites</t>
  </si>
  <si>
    <t>Refuse Collection</t>
  </si>
  <si>
    <t>Window Cleaning Cleaning &amp; Domestic Supplies  Premises Related Expenses</t>
  </si>
  <si>
    <t>Intruder Alarms (to include CCTV)</t>
  </si>
  <si>
    <t>Surface Water</t>
  </si>
  <si>
    <t>Sewerage</t>
  </si>
  <si>
    <t>Rates Rent &amp; Rates  Premises Related Expenses</t>
  </si>
  <si>
    <t>Rents Rent &amp; Rates  Premises Related Expenses</t>
  </si>
  <si>
    <t>Carbon Tax</t>
  </si>
  <si>
    <t>Reactive Repairs</t>
  </si>
  <si>
    <t>Planned Revenue</t>
  </si>
  <si>
    <t>Cyclical (current)</t>
  </si>
  <si>
    <t>Cyclical (additional)</t>
  </si>
  <si>
    <t>Depreciation - Other Operational</t>
  </si>
  <si>
    <t>Recharge sals to Syrian refugees (52SY)</t>
  </si>
  <si>
    <t>Housing Benefit Contribution</t>
  </si>
  <si>
    <t>Client Washing Machine Lease Income</t>
  </si>
  <si>
    <t>Fees &amp; Charges - General</t>
  </si>
  <si>
    <t>Contribution of Housing Benefits for Clients</t>
  </si>
  <si>
    <t>TV Licences</t>
  </si>
  <si>
    <t>Residents Support Activities</t>
  </si>
  <si>
    <t>Subsciptions - Membership Outside Bodies</t>
  </si>
  <si>
    <t>Accreditation Expenses Foyer Federation</t>
  </si>
  <si>
    <t>Travel Subsist &amp; Conference Exps</t>
  </si>
  <si>
    <t>Communications Misc - CCTV Purchase</t>
  </si>
  <si>
    <t>Personal Computers - Maintenance (Planned)</t>
  </si>
  <si>
    <t>Mobile Phones - Call Charges</t>
  </si>
  <si>
    <t>Mobile Phones - Rental (Line)</t>
  </si>
  <si>
    <t>Telephone Systems - Purchase</t>
  </si>
  <si>
    <t>Postages (Royal Mail)</t>
  </si>
  <si>
    <t>Security</t>
  </si>
  <si>
    <t>Pest Control Services</t>
  </si>
  <si>
    <t>Publications/Textbooks</t>
  </si>
  <si>
    <t>Printing &amp; Stationary - General</t>
  </si>
  <si>
    <t>Clothing &amp; Uniforms - General</t>
  </si>
  <si>
    <t>Provisions General</t>
  </si>
  <si>
    <t>Photocopier Rental</t>
  </si>
  <si>
    <t>Car Parking Charges</t>
  </si>
  <si>
    <t>Bus Fares - Clients</t>
  </si>
  <si>
    <t>Vehicle Hire - Short Term</t>
  </si>
  <si>
    <t>Premises Insurance - Premium</t>
  </si>
  <si>
    <t>Building Cleaning - Routine</t>
  </si>
  <si>
    <t>First Aid Supplies</t>
  </si>
  <si>
    <t>Council Tax</t>
  </si>
  <si>
    <t>Gas - Flats</t>
  </si>
  <si>
    <t>Electricity - Flats</t>
  </si>
  <si>
    <t>Criminal Record Checks</t>
  </si>
  <si>
    <t>Medical</t>
  </si>
  <si>
    <t>Removal Expenses</t>
  </si>
  <si>
    <t>Job Advertising</t>
  </si>
  <si>
    <t>Training Expenses - Course Fees</t>
  </si>
  <si>
    <t>Agency Staff - Security</t>
  </si>
  <si>
    <t>Bed &amp; Breakfast Accommodation</t>
  </si>
  <si>
    <t>Total costs excluding centrally controlled items</t>
  </si>
  <si>
    <t>FOI 13981 TEMPORARY ACCOMMODATION COSTS</t>
  </si>
  <si>
    <t>Bed &amp; Breakfast (B&amp;B)</t>
  </si>
  <si>
    <t>HOMELESSNESS FACILITY RYBURN HOUSE SERVICE CONTROLLED EXPENDITURE/INCOME 2018/19</t>
  </si>
  <si>
    <t>Homelessness Facility - Ryburn House</t>
  </si>
  <si>
    <t>2019/20</t>
  </si>
  <si>
    <t>2020/21</t>
  </si>
  <si>
    <t>LEASEHOLD FLATS SERVICE CONTROLLED EXPENDITURE/INCOME 2019/20</t>
  </si>
  <si>
    <t>Employees Expenses</t>
  </si>
  <si>
    <t>Travel and Subsistance</t>
  </si>
  <si>
    <t>Rough Sleeping &amp; Street Begging</t>
  </si>
  <si>
    <t>Personal Computers - Consumables</t>
  </si>
  <si>
    <t>Hire of Security Staff</t>
  </si>
  <si>
    <t>Support Service Charges - Finance</t>
  </si>
  <si>
    <t>Support Service Charges - Capital Assets and Facilities Management</t>
  </si>
  <si>
    <t>Support Service Charges - Transport Services</t>
  </si>
  <si>
    <t>LEASEHOLD FLATS SERVICE CONTROLLED EXPENDITURE/INCOME 2020/21</t>
  </si>
  <si>
    <t>Locata Housing Services</t>
  </si>
  <si>
    <t>Horton House</t>
  </si>
  <si>
    <t>Residents Removal Expenses</t>
  </si>
  <si>
    <t>Employees Related Premium</t>
  </si>
  <si>
    <t>Bus Fares - Administration</t>
  </si>
  <si>
    <t>Taxi Fares</t>
  </si>
  <si>
    <t>Personal Computers</t>
  </si>
  <si>
    <t>Insurance - All Risks</t>
  </si>
  <si>
    <t>Residents Removal Costs</t>
  </si>
  <si>
    <t>Fareshare</t>
  </si>
  <si>
    <t>Central Department Support</t>
  </si>
  <si>
    <t>Departmental Administration</t>
  </si>
  <si>
    <t>Equipment Furniture And Materials</t>
  </si>
  <si>
    <t>Total</t>
  </si>
  <si>
    <t>2021/22</t>
  </si>
  <si>
    <t>Holiday Pay</t>
  </si>
  <si>
    <t>Contribution to B&amp;B</t>
  </si>
  <si>
    <t>Other Recharges</t>
  </si>
  <si>
    <t>Software Packages - Purchases</t>
  </si>
  <si>
    <t>Grant Funded Recharge</t>
  </si>
  <si>
    <t>Fire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</si>
</sst>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Border="1"/>
    <xf numFmtId="0" fontId="0" fillId="2" borderId="0" xfId="0" applyFill="1"/>
    <xf numFmtId="43" fontId="0" fillId="0" borderId="0" xfId="1" applyFont="1"/>
    <xf numFmtId="43" fontId="2" fillId="0" borderId="2" xfId="1" applyFont="1" applyBorder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0" fillId="0" borderId="0" xfId="1" applyFont="1" applyBorder="1"/>
    <xf numFmtId="0" fontId="3" fillId="0" borderId="0" xfId="0" quotePrefix="1" applyFont="1"/>
    <xf numFmtId="0" fontId="2" fillId="0" borderId="0" xfId="0" quotePrefix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1" xfId="1" applyNumberFormat="1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0" fillId="2" borderId="0" xfId="1" applyNumberFormat="1" applyFont="1" applyFill="1"/>
    <xf numFmtId="164" fontId="0" fillId="0" borderId="1" xfId="0" applyNumberFormat="1" applyBorder="1"/>
    <xf numFmtId="164" fontId="0" fillId="0" borderId="0" xfId="1" applyNumberFormat="1" applyFont="1" applyFill="1" applyBorder="1"/>
    <xf numFmtId="164" fontId="2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43" fontId="0" fillId="2" borderId="0" xfId="1" applyFont="1" applyFill="1"/>
    <xf numFmtId="43" fontId="0" fillId="0" borderId="0" xfId="1" applyFont="1" applyFill="1"/>
    <xf numFmtId="43" fontId="6" fillId="0" borderId="0" xfId="1" applyFont="1" applyFill="1"/>
    <xf numFmtId="43" fontId="5" fillId="0" borderId="0" xfId="1" applyFont="1" applyFill="1"/>
    <xf numFmtId="44" fontId="0" fillId="0" borderId="1" xfId="0" applyNumberFormat="1" applyBorder="1"/>
    <xf numFmtId="7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workbookViewId="0">
      <selection activeCell="L1" sqref="L1:L27"/>
    </sheetView>
  </sheetViews>
  <sheetFormatPr defaultRowHeight="15" x14ac:dyDescent="0.25"/>
  <cols>
    <col min="1" max="1" width="43.140625" bestFit="1" customWidth="1"/>
    <col min="2" max="2" width="12.5703125" bestFit="1" customWidth="1"/>
    <col min="3" max="3" width="12.5703125" customWidth="1"/>
    <col min="4" max="4" width="12.42578125" customWidth="1"/>
    <col min="5" max="5" width="13.85546875" customWidth="1"/>
    <col min="6" max="6" width="12.5703125" bestFit="1" customWidth="1"/>
    <col min="7" max="7" width="12.5703125" style="2" customWidth="1"/>
    <col min="8" max="8" width="14" customWidth="1"/>
    <col min="9" max="9" width="12.5703125" bestFit="1" customWidth="1"/>
    <col min="10" max="10" width="11.85546875" bestFit="1" customWidth="1"/>
    <col min="11" max="12" width="12.7109375" bestFit="1" customWidth="1"/>
  </cols>
  <sheetData>
    <row r="1" spans="1:12" x14ac:dyDescent="0.25">
      <c r="A1" s="6" t="s">
        <v>118</v>
      </c>
    </row>
    <row r="3" spans="1:12" s="6" customFormat="1" x14ac:dyDescent="0.25"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15</v>
      </c>
      <c r="I3" s="6" t="s">
        <v>16</v>
      </c>
      <c r="J3" s="6" t="s">
        <v>122</v>
      </c>
      <c r="K3" s="6" t="s">
        <v>123</v>
      </c>
      <c r="L3" s="6" t="s">
        <v>148</v>
      </c>
    </row>
    <row r="4" spans="1:12" s="6" customFormat="1" x14ac:dyDescent="0.25">
      <c r="B4" s="11"/>
      <c r="C4" s="11"/>
      <c r="D4" s="11"/>
      <c r="E4" s="11"/>
      <c r="F4" s="11"/>
      <c r="G4" s="11"/>
      <c r="H4" s="11"/>
      <c r="I4" s="11"/>
    </row>
    <row r="5" spans="1:12" x14ac:dyDescent="0.25">
      <c r="A5" s="6" t="s">
        <v>0</v>
      </c>
      <c r="H5" s="2"/>
    </row>
    <row r="6" spans="1:12" x14ac:dyDescent="0.25">
      <c r="A6" t="s">
        <v>1</v>
      </c>
      <c r="B6" s="12">
        <v>185496.58000000002</v>
      </c>
      <c r="C6" s="12">
        <v>170840.1</v>
      </c>
      <c r="D6" s="12">
        <v>149945.04999999999</v>
      </c>
      <c r="E6" s="12">
        <v>155288.53999999998</v>
      </c>
      <c r="F6" s="12">
        <v>148259.33000000002</v>
      </c>
      <c r="G6" s="13">
        <v>132082.57</v>
      </c>
      <c r="H6" s="13">
        <v>154848.24</v>
      </c>
      <c r="I6" s="12">
        <v>198559.99000000002</v>
      </c>
      <c r="J6" s="12">
        <v>280918</v>
      </c>
      <c r="K6" s="12">
        <v>306689.2</v>
      </c>
      <c r="L6" s="12">
        <v>358472.65</v>
      </c>
    </row>
    <row r="7" spans="1:12" x14ac:dyDescent="0.25">
      <c r="A7" t="s">
        <v>2</v>
      </c>
      <c r="B7" s="12">
        <v>-244673.45</v>
      </c>
      <c r="C7" s="12">
        <v>-244673.45</v>
      </c>
      <c r="D7" s="12">
        <v>-206422.61</v>
      </c>
      <c r="E7" s="12">
        <v>-210675.24</v>
      </c>
      <c r="F7" s="12">
        <v>-191178.35</v>
      </c>
      <c r="G7" s="13">
        <v>-99145.13</v>
      </c>
      <c r="H7" s="13">
        <v>-58877.86</v>
      </c>
      <c r="I7" s="12">
        <v>-118299.99</v>
      </c>
      <c r="J7" s="12">
        <v>-324384.82</v>
      </c>
      <c r="K7" s="12">
        <v>-286983.26</v>
      </c>
      <c r="L7" s="12">
        <v>-286347.76</v>
      </c>
    </row>
    <row r="8" spans="1:12" ht="15.75" thickBot="1" x14ac:dyDescent="0.3">
      <c r="A8" t="s">
        <v>9</v>
      </c>
      <c r="B8" s="14">
        <v>-59176.869999999995</v>
      </c>
      <c r="C8" s="14">
        <v>-73833.350000000006</v>
      </c>
      <c r="D8" s="14">
        <v>-56477.56</v>
      </c>
      <c r="E8" s="14">
        <v>-55386.700000000012</v>
      </c>
      <c r="F8" s="14">
        <v>-42919.01999999999</v>
      </c>
      <c r="G8" s="14">
        <v>32937.440000000002</v>
      </c>
      <c r="H8" s="14">
        <v>32937.440000000002</v>
      </c>
      <c r="I8" s="14">
        <v>80260.000000000015</v>
      </c>
      <c r="J8" s="18">
        <f>SUM(J6:J7)</f>
        <v>-43466.820000000007</v>
      </c>
      <c r="K8" s="18">
        <f>SUM(K6:K7)</f>
        <v>19705.940000000002</v>
      </c>
      <c r="L8" s="27">
        <f>SUM(L6:L7)</f>
        <v>72124.890000000014</v>
      </c>
    </row>
    <row r="9" spans="1:12" x14ac:dyDescent="0.25">
      <c r="B9" s="12"/>
      <c r="C9" s="12"/>
      <c r="D9" s="12"/>
      <c r="E9" s="12"/>
      <c r="F9" s="12"/>
      <c r="G9" s="13"/>
      <c r="H9" s="13"/>
      <c r="I9" s="13"/>
    </row>
    <row r="10" spans="1:12" x14ac:dyDescent="0.25">
      <c r="A10" s="6" t="s">
        <v>121</v>
      </c>
      <c r="B10" s="12"/>
      <c r="C10" s="12"/>
      <c r="D10" s="12"/>
      <c r="E10" s="12"/>
      <c r="F10" s="12"/>
      <c r="G10" s="13"/>
      <c r="H10" s="13"/>
      <c r="I10" s="13"/>
    </row>
    <row r="11" spans="1:12" x14ac:dyDescent="0.25">
      <c r="A11" t="s">
        <v>1</v>
      </c>
      <c r="B11" s="12">
        <v>400813.19</v>
      </c>
      <c r="C11" s="12">
        <v>346416.91</v>
      </c>
      <c r="D11" s="12">
        <v>395217.77</v>
      </c>
      <c r="E11" s="12">
        <v>331899.46999999997</v>
      </c>
      <c r="F11" s="12">
        <v>323191.88</v>
      </c>
      <c r="G11" s="13">
        <v>391043.69</v>
      </c>
      <c r="H11" s="13">
        <v>322425.88</v>
      </c>
      <c r="I11" s="13">
        <v>326148.98</v>
      </c>
      <c r="J11" s="19">
        <v>402093.02</v>
      </c>
      <c r="K11" s="19">
        <v>453195.59</v>
      </c>
      <c r="L11" s="19">
        <v>454469.33</v>
      </c>
    </row>
    <row r="12" spans="1:12" x14ac:dyDescent="0.25">
      <c r="A12" t="s">
        <v>2</v>
      </c>
      <c r="B12" s="12">
        <v>-396501.95</v>
      </c>
      <c r="C12" s="12">
        <v>-405180.66</v>
      </c>
      <c r="D12" s="12">
        <v>-414256.45</v>
      </c>
      <c r="E12" s="12">
        <v>-425783.41</v>
      </c>
      <c r="F12" s="12">
        <v>-408993.5</v>
      </c>
      <c r="G12" s="13">
        <v>-405781.16</v>
      </c>
      <c r="H12" s="13">
        <v>-239618.53</v>
      </c>
      <c r="I12" s="13">
        <v>-262923.93</v>
      </c>
      <c r="J12" s="19">
        <v>-314360.53000000003</v>
      </c>
      <c r="K12" s="19">
        <v>-281592.96999999997</v>
      </c>
      <c r="L12" s="19">
        <v>-301579.53999999998</v>
      </c>
    </row>
    <row r="13" spans="1:12" ht="15.75" thickBot="1" x14ac:dyDescent="0.3">
      <c r="A13" t="s">
        <v>117</v>
      </c>
      <c r="B13" s="14">
        <v>4311.2399999999907</v>
      </c>
      <c r="C13" s="14">
        <v>-58763.75</v>
      </c>
      <c r="D13" s="14">
        <v>-19038.679999999993</v>
      </c>
      <c r="E13" s="14">
        <v>-93883.94</v>
      </c>
      <c r="F13" s="14">
        <v>-85801.62</v>
      </c>
      <c r="G13" s="14">
        <v>-14737.47</v>
      </c>
      <c r="H13" s="14">
        <v>-14737.47</v>
      </c>
      <c r="I13" s="14">
        <v>63225.049999999988</v>
      </c>
      <c r="J13" s="18">
        <f>SUM(J11:J12)</f>
        <v>87732.489999999991</v>
      </c>
      <c r="K13" s="18">
        <f>SUM(K11:K12)</f>
        <v>171602.62000000005</v>
      </c>
      <c r="L13" s="18">
        <f>SUM(L11:L12)</f>
        <v>152889.79000000004</v>
      </c>
    </row>
    <row r="14" spans="1:12" x14ac:dyDescent="0.25">
      <c r="B14" s="12"/>
      <c r="C14" s="12"/>
      <c r="D14" s="12"/>
      <c r="E14" s="12"/>
      <c r="F14" s="12"/>
      <c r="G14" s="13"/>
      <c r="H14" s="13"/>
      <c r="I14" s="13"/>
    </row>
    <row r="15" spans="1:12" x14ac:dyDescent="0.25">
      <c r="A15" s="6" t="s">
        <v>119</v>
      </c>
      <c r="B15" s="12"/>
      <c r="C15" s="12"/>
      <c r="D15" s="12"/>
      <c r="E15" s="12"/>
      <c r="F15" s="12"/>
      <c r="G15" s="13"/>
      <c r="H15" s="13"/>
      <c r="I15" s="13"/>
    </row>
    <row r="16" spans="1:12" x14ac:dyDescent="0.25">
      <c r="A16" t="s">
        <v>1</v>
      </c>
      <c r="B16" s="12">
        <v>3165.88</v>
      </c>
      <c r="C16" s="12">
        <v>10234.969999999999</v>
      </c>
      <c r="D16" s="12">
        <v>2688.39</v>
      </c>
      <c r="E16" s="12">
        <v>17632.97</v>
      </c>
      <c r="F16" s="12">
        <v>17235.03</v>
      </c>
      <c r="G16" s="13">
        <v>76794.460000000006</v>
      </c>
      <c r="H16" s="13">
        <v>33526.92</v>
      </c>
      <c r="I16" s="13">
        <v>54448.160000000003</v>
      </c>
      <c r="J16" s="19">
        <v>39726.28</v>
      </c>
      <c r="K16" s="19">
        <v>212833.58</v>
      </c>
      <c r="L16" s="19">
        <v>418236.47</v>
      </c>
    </row>
    <row r="17" spans="1:12" x14ac:dyDescent="0.25">
      <c r="A17" t="s">
        <v>2</v>
      </c>
      <c r="B17" s="12">
        <v>-1612.74</v>
      </c>
      <c r="C17" s="12">
        <v>-5862.11</v>
      </c>
      <c r="D17" s="12">
        <v>-2031.06</v>
      </c>
      <c r="E17" s="12">
        <v>-8112.9</v>
      </c>
      <c r="F17" s="12">
        <v>-8715.89</v>
      </c>
      <c r="G17" s="13">
        <v>-21923.31</v>
      </c>
      <c r="H17" s="13">
        <v>-5374.49</v>
      </c>
      <c r="I17" s="13">
        <v>-7220.42</v>
      </c>
      <c r="J17" s="19">
        <v>-6838.65</v>
      </c>
      <c r="K17" s="19">
        <v>-61067.3</v>
      </c>
      <c r="L17" s="19">
        <v>-320659.03999999998</v>
      </c>
    </row>
    <row r="18" spans="1:12" ht="15.75" thickBot="1" x14ac:dyDescent="0.3">
      <c r="A18" t="s">
        <v>117</v>
      </c>
      <c r="B18" s="14">
        <v>1553.14</v>
      </c>
      <c r="C18" s="14">
        <v>4372.8599999999997</v>
      </c>
      <c r="D18" s="14">
        <v>657.32999999999993</v>
      </c>
      <c r="E18" s="14">
        <v>9520.0700000000015</v>
      </c>
      <c r="F18" s="14">
        <v>8519.14</v>
      </c>
      <c r="G18" s="14">
        <v>54871.150000000009</v>
      </c>
      <c r="H18" s="14">
        <v>28152.43</v>
      </c>
      <c r="I18" s="14">
        <v>47227.740000000005</v>
      </c>
      <c r="J18" s="18">
        <f>SUM(J16:J17)</f>
        <v>32887.629999999997</v>
      </c>
      <c r="K18" s="18">
        <f>SUM(K16:K17)</f>
        <v>151766.27999999997</v>
      </c>
      <c r="L18" s="18">
        <f>SUM(L16:L17)</f>
        <v>97577.43</v>
      </c>
    </row>
    <row r="19" spans="1:12" x14ac:dyDescent="0.25">
      <c r="B19" s="12"/>
      <c r="C19" s="12"/>
      <c r="D19" s="12"/>
      <c r="E19" s="12"/>
      <c r="F19" s="12"/>
      <c r="G19" s="13"/>
      <c r="H19" s="13"/>
      <c r="I19" s="13"/>
    </row>
    <row r="20" spans="1:12" s="1" customFormat="1" x14ac:dyDescent="0.25">
      <c r="A20" s="1" t="s">
        <v>11</v>
      </c>
      <c r="B20" s="15">
        <v>-53312.490000000005</v>
      </c>
      <c r="C20" s="15">
        <v>-128224.24</v>
      </c>
      <c r="D20" s="15">
        <v>-74858.909999999989</v>
      </c>
      <c r="E20" s="15">
        <v>-139750.57</v>
      </c>
      <c r="F20" s="15">
        <v>-120201.49999999999</v>
      </c>
      <c r="G20" s="15">
        <v>73071.12000000001</v>
      </c>
      <c r="H20" s="15">
        <v>46352.4</v>
      </c>
      <c r="I20" s="15">
        <v>190712.79</v>
      </c>
      <c r="J20" s="20">
        <f>SUM(J18+J13+J8)</f>
        <v>77153.299999999988</v>
      </c>
      <c r="K20" s="20">
        <f>SUM(K8+K13+K18)</f>
        <v>343074.84</v>
      </c>
      <c r="L20" s="28">
        <f>SUM(L8+L13+L18)</f>
        <v>322592.11000000004</v>
      </c>
    </row>
    <row r="21" spans="1:12" s="1" customFormat="1" x14ac:dyDescent="0.25">
      <c r="B21" s="15"/>
      <c r="C21" s="15"/>
      <c r="D21" s="15"/>
      <c r="E21" s="15"/>
      <c r="F21" s="15"/>
      <c r="G21" s="16"/>
      <c r="H21" s="15"/>
      <c r="I21" s="15"/>
    </row>
    <row r="22" spans="1:12" x14ac:dyDescent="0.25">
      <c r="A22" t="s">
        <v>12</v>
      </c>
      <c r="B22" s="12">
        <v>170996.27</v>
      </c>
      <c r="C22" s="12">
        <v>179916.02</v>
      </c>
      <c r="D22" s="12">
        <v>186886.57</v>
      </c>
      <c r="E22" s="12">
        <v>155315.20000000001</v>
      </c>
      <c r="F22" s="12">
        <v>127931.08</v>
      </c>
      <c r="G22" s="13">
        <v>162619.24</v>
      </c>
      <c r="H22" s="12">
        <v>150537.01</v>
      </c>
      <c r="I22" s="12">
        <v>125059.86000000002</v>
      </c>
      <c r="J22" s="12">
        <v>191681.33</v>
      </c>
      <c r="K22" s="12">
        <v>344823.6</v>
      </c>
      <c r="L22" s="12">
        <v>463863.84</v>
      </c>
    </row>
    <row r="23" spans="1:12" x14ac:dyDescent="0.25">
      <c r="B23" s="12"/>
      <c r="C23" s="12"/>
      <c r="D23" s="12"/>
      <c r="E23" s="12"/>
      <c r="F23" s="12"/>
      <c r="G23" s="13"/>
      <c r="H23" s="12"/>
      <c r="I23" s="12"/>
    </row>
    <row r="24" spans="1:12" s="1" customFormat="1" x14ac:dyDescent="0.25">
      <c r="A24" s="1" t="s">
        <v>10</v>
      </c>
      <c r="B24" s="15">
        <v>117683.77999999998</v>
      </c>
      <c r="C24" s="15">
        <v>51691.779999999984</v>
      </c>
      <c r="D24" s="15">
        <v>112027.66000000002</v>
      </c>
      <c r="E24" s="15">
        <v>15564.630000000005</v>
      </c>
      <c r="F24" s="15">
        <v>7729.5800000000163</v>
      </c>
      <c r="G24" s="15">
        <v>235690.36</v>
      </c>
      <c r="H24" s="15">
        <v>196889.41</v>
      </c>
      <c r="I24" s="15">
        <v>315772.65000000002</v>
      </c>
      <c r="J24" s="20">
        <f>SUM(J20:J22)</f>
        <v>268834.63</v>
      </c>
      <c r="K24" s="20">
        <f>SUM(K20:K22)</f>
        <v>687898.44</v>
      </c>
      <c r="L24" s="28">
        <f>SUM(L20:L22)</f>
        <v>786455.95000000007</v>
      </c>
    </row>
    <row r="25" spans="1:12" x14ac:dyDescent="0.25">
      <c r="B25" s="12"/>
      <c r="C25" s="12"/>
      <c r="D25" s="12"/>
      <c r="E25" s="12"/>
      <c r="F25" s="12"/>
      <c r="G25" s="13"/>
      <c r="H25" s="12"/>
      <c r="I25" s="12"/>
    </row>
    <row r="26" spans="1:12" x14ac:dyDescent="0.25">
      <c r="A26" t="s">
        <v>13</v>
      </c>
      <c r="B26" s="12">
        <v>589475.65</v>
      </c>
      <c r="C26" s="12">
        <v>527491.98</v>
      </c>
      <c r="D26" s="12">
        <v>547851.21000000008</v>
      </c>
      <c r="E26" s="12">
        <v>504820.98</v>
      </c>
      <c r="F26" s="12">
        <v>488686.24</v>
      </c>
      <c r="G26" s="12">
        <v>599920.72</v>
      </c>
      <c r="H26" s="12">
        <v>510801.04</v>
      </c>
      <c r="I26" s="12">
        <v>579157.13</v>
      </c>
      <c r="J26" s="21">
        <f>SUM(J6+J11+J16)</f>
        <v>722737.3</v>
      </c>
      <c r="K26" s="21">
        <f>SUM(K6+K11+K16)</f>
        <v>972718.37</v>
      </c>
      <c r="L26" s="21">
        <f>SUM(L6+L11+L16)</f>
        <v>1231178.45</v>
      </c>
    </row>
    <row r="27" spans="1:12" x14ac:dyDescent="0.25">
      <c r="A27" s="3" t="s">
        <v>14</v>
      </c>
      <c r="B27" s="17">
        <v>760471.92</v>
      </c>
      <c r="C27" s="17">
        <v>707408</v>
      </c>
      <c r="D27" s="17">
        <v>734737.78</v>
      </c>
      <c r="E27" s="17">
        <v>660136.17999999993</v>
      </c>
      <c r="F27" s="17">
        <v>616617.31999999995</v>
      </c>
      <c r="G27" s="17">
        <v>762539.96</v>
      </c>
      <c r="H27" s="17">
        <v>661338.05000000005</v>
      </c>
      <c r="I27" s="17">
        <v>704216.99</v>
      </c>
      <c r="J27" s="22">
        <f>SUM(J26+J22)</f>
        <v>914418.63</v>
      </c>
      <c r="K27" s="22">
        <f>SUM(K26+K22)</f>
        <v>1317541.97</v>
      </c>
      <c r="L27" s="22">
        <f>SUM(L26+L22)</f>
        <v>1695042.29</v>
      </c>
    </row>
    <row r="28" spans="1:12" x14ac:dyDescent="0.25">
      <c r="B28" s="4"/>
      <c r="C28" s="4"/>
      <c r="D28" s="4"/>
      <c r="E28" s="4"/>
      <c r="F28" s="4"/>
      <c r="G28" s="9"/>
      <c r="H28" s="4"/>
      <c r="I2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00" sqref="B49:B100"/>
    </sheetView>
  </sheetViews>
  <sheetFormatPr defaultRowHeight="15" x14ac:dyDescent="0.25"/>
  <cols>
    <col min="1" max="1" width="83" bestFit="1" customWidth="1"/>
    <col min="2" max="2" width="11.5703125" bestFit="1" customWidth="1"/>
    <col min="3" max="3" width="83" bestFit="1" customWidth="1"/>
    <col min="4" max="4" width="11.5703125" style="4" bestFit="1" customWidth="1"/>
  </cols>
  <sheetData>
    <row r="1" spans="1:4" x14ac:dyDescent="0.25">
      <c r="A1" s="6" t="s">
        <v>57</v>
      </c>
    </row>
    <row r="3" spans="1:4" s="7" customFormat="1" x14ac:dyDescent="0.25">
      <c r="A3" s="7" t="s">
        <v>61</v>
      </c>
      <c r="B3" s="8" t="s">
        <v>60</v>
      </c>
    </row>
    <row r="4" spans="1:4" x14ac:dyDescent="0.25">
      <c r="A4" t="s">
        <v>19</v>
      </c>
      <c r="B4" s="4">
        <v>59808.44</v>
      </c>
      <c r="D4"/>
    </row>
    <row r="5" spans="1:4" x14ac:dyDescent="0.25">
      <c r="A5" t="s">
        <v>20</v>
      </c>
      <c r="B5" s="4">
        <v>4727.84</v>
      </c>
      <c r="D5"/>
    </row>
    <row r="6" spans="1:4" x14ac:dyDescent="0.25">
      <c r="A6" t="s">
        <v>21</v>
      </c>
      <c r="B6" s="4">
        <v>10748.33</v>
      </c>
      <c r="D6"/>
    </row>
    <row r="7" spans="1:4" x14ac:dyDescent="0.25">
      <c r="A7" t="s">
        <v>23</v>
      </c>
      <c r="B7" s="4">
        <v>3684.33</v>
      </c>
      <c r="D7"/>
    </row>
    <row r="8" spans="1:4" x14ac:dyDescent="0.25">
      <c r="A8" t="s">
        <v>24</v>
      </c>
      <c r="B8" s="4">
        <v>10164.16</v>
      </c>
      <c r="D8"/>
    </row>
    <row r="9" spans="1:4" x14ac:dyDescent="0.25">
      <c r="A9" t="s">
        <v>25</v>
      </c>
      <c r="B9" s="4">
        <v>3480.94</v>
      </c>
      <c r="D9"/>
    </row>
    <row r="10" spans="1:4" x14ac:dyDescent="0.25">
      <c r="A10" t="s">
        <v>26</v>
      </c>
      <c r="B10" s="4">
        <v>5383.18</v>
      </c>
      <c r="D10"/>
    </row>
    <row r="11" spans="1:4" x14ac:dyDescent="0.25">
      <c r="A11" t="s">
        <v>27</v>
      </c>
      <c r="B11" s="4">
        <v>63224.36</v>
      </c>
      <c r="D11"/>
    </row>
    <row r="12" spans="1:4" x14ac:dyDescent="0.25">
      <c r="A12" t="s">
        <v>55</v>
      </c>
      <c r="B12" s="4">
        <v>387.71</v>
      </c>
      <c r="D12"/>
    </row>
    <row r="13" spans="1:4" x14ac:dyDescent="0.25">
      <c r="A13" t="s">
        <v>28</v>
      </c>
      <c r="B13" s="4">
        <v>1804.99</v>
      </c>
      <c r="D13"/>
    </row>
    <row r="14" spans="1:4" x14ac:dyDescent="0.25">
      <c r="A14" t="s">
        <v>29</v>
      </c>
      <c r="B14" s="4">
        <v>2960.69</v>
      </c>
      <c r="D14"/>
    </row>
    <row r="15" spans="1:4" x14ac:dyDescent="0.25">
      <c r="A15" t="s">
        <v>30</v>
      </c>
      <c r="B15" s="4">
        <v>0</v>
      </c>
      <c r="D15"/>
    </row>
    <row r="16" spans="1:4" x14ac:dyDescent="0.25">
      <c r="A16" t="s">
        <v>31</v>
      </c>
      <c r="B16" s="4">
        <v>3224.18</v>
      </c>
      <c r="D16"/>
    </row>
    <row r="17" spans="1:4" x14ac:dyDescent="0.25">
      <c r="A17" t="s">
        <v>32</v>
      </c>
      <c r="B17" s="4">
        <v>8572.61</v>
      </c>
      <c r="D17"/>
    </row>
    <row r="18" spans="1:4" x14ac:dyDescent="0.25">
      <c r="A18" t="s">
        <v>33</v>
      </c>
      <c r="B18" s="4">
        <v>0</v>
      </c>
      <c r="D18"/>
    </row>
    <row r="19" spans="1:4" x14ac:dyDescent="0.25">
      <c r="A19" t="s">
        <v>34</v>
      </c>
      <c r="B19" s="4">
        <v>1115.6199999999999</v>
      </c>
      <c r="D19"/>
    </row>
    <row r="20" spans="1:4" x14ac:dyDescent="0.25">
      <c r="A20" t="s">
        <v>54</v>
      </c>
      <c r="B20" s="4">
        <v>819.57</v>
      </c>
      <c r="D20"/>
    </row>
    <row r="21" spans="1:4" x14ac:dyDescent="0.25">
      <c r="A21" t="s">
        <v>35</v>
      </c>
      <c r="B21" s="4">
        <v>367.72</v>
      </c>
      <c r="D21"/>
    </row>
    <row r="22" spans="1:4" x14ac:dyDescent="0.25">
      <c r="A22" t="s">
        <v>53</v>
      </c>
      <c r="B22" s="4">
        <v>10</v>
      </c>
      <c r="D22"/>
    </row>
    <row r="23" spans="1:4" x14ac:dyDescent="0.25">
      <c r="A23" t="s">
        <v>52</v>
      </c>
      <c r="B23" s="4">
        <v>128.41999999999999</v>
      </c>
      <c r="D23"/>
    </row>
    <row r="24" spans="1:4" x14ac:dyDescent="0.25">
      <c r="A24" t="s">
        <v>36</v>
      </c>
      <c r="B24" s="4">
        <v>1089.19</v>
      </c>
      <c r="D24"/>
    </row>
    <row r="25" spans="1:4" x14ac:dyDescent="0.25">
      <c r="A25" t="s">
        <v>37</v>
      </c>
      <c r="B25" s="4">
        <v>4047.74</v>
      </c>
      <c r="D25"/>
    </row>
    <row r="26" spans="1:4" x14ac:dyDescent="0.25">
      <c r="A26" t="s">
        <v>38</v>
      </c>
      <c r="B26" s="4">
        <v>320</v>
      </c>
      <c r="D26"/>
    </row>
    <row r="27" spans="1:4" x14ac:dyDescent="0.25">
      <c r="A27" t="s">
        <v>39</v>
      </c>
      <c r="B27" s="4">
        <v>283.26</v>
      </c>
      <c r="D27"/>
    </row>
    <row r="28" spans="1:4" x14ac:dyDescent="0.25">
      <c r="A28" t="s">
        <v>51</v>
      </c>
      <c r="B28" s="4">
        <v>1150</v>
      </c>
      <c r="D28"/>
    </row>
    <row r="29" spans="1:4" x14ac:dyDescent="0.25">
      <c r="A29" t="s">
        <v>40</v>
      </c>
      <c r="B29" s="4">
        <v>335.83</v>
      </c>
      <c r="D29"/>
    </row>
    <row r="30" spans="1:4" x14ac:dyDescent="0.25">
      <c r="A30" t="s">
        <v>50</v>
      </c>
      <c r="B30" s="4">
        <v>79.989999999999995</v>
      </c>
      <c r="D30"/>
    </row>
    <row r="31" spans="1:4" x14ac:dyDescent="0.25">
      <c r="A31" t="s">
        <v>49</v>
      </c>
      <c r="B31" s="4">
        <v>355</v>
      </c>
      <c r="D31"/>
    </row>
    <row r="32" spans="1:4" x14ac:dyDescent="0.25">
      <c r="A32" t="s">
        <v>48</v>
      </c>
      <c r="B32" s="4">
        <v>18.23</v>
      </c>
      <c r="D32"/>
    </row>
    <row r="33" spans="1:4" x14ac:dyDescent="0.25">
      <c r="A33" t="s">
        <v>47</v>
      </c>
      <c r="B33" s="4">
        <v>10</v>
      </c>
      <c r="D33"/>
    </row>
    <row r="34" spans="1:4" x14ac:dyDescent="0.25">
      <c r="A34" t="s">
        <v>41</v>
      </c>
      <c r="B34" s="4">
        <v>0</v>
      </c>
      <c r="D34"/>
    </row>
    <row r="35" spans="1:4" x14ac:dyDescent="0.25">
      <c r="A35" t="s">
        <v>46</v>
      </c>
      <c r="B35" s="4">
        <v>0</v>
      </c>
      <c r="D35"/>
    </row>
    <row r="36" spans="1:4" x14ac:dyDescent="0.25">
      <c r="A36" t="s">
        <v>42</v>
      </c>
      <c r="B36" s="4">
        <v>10257.66</v>
      </c>
      <c r="D36"/>
    </row>
    <row r="37" spans="1:4" ht="15.75" thickBot="1" x14ac:dyDescent="0.3">
      <c r="A37" s="1" t="s">
        <v>1</v>
      </c>
      <c r="B37" s="5">
        <v>198559.99000000002</v>
      </c>
      <c r="D37"/>
    </row>
    <row r="38" spans="1:4" ht="15.75" thickTop="1" x14ac:dyDescent="0.25"/>
    <row r="39" spans="1:4" x14ac:dyDescent="0.25">
      <c r="A39" t="s">
        <v>43</v>
      </c>
      <c r="B39" s="4">
        <v>-63847.44</v>
      </c>
      <c r="D39"/>
    </row>
    <row r="40" spans="1:4" x14ac:dyDescent="0.25">
      <c r="A40" t="s">
        <v>45</v>
      </c>
      <c r="B40" s="4">
        <v>-46355.57</v>
      </c>
      <c r="D40"/>
    </row>
    <row r="41" spans="1:4" x14ac:dyDescent="0.25">
      <c r="A41" t="s">
        <v>44</v>
      </c>
      <c r="B41" s="4">
        <v>-8096.98</v>
      </c>
      <c r="D41"/>
    </row>
    <row r="42" spans="1:4" ht="15.75" thickBot="1" x14ac:dyDescent="0.3">
      <c r="A42" s="1" t="s">
        <v>2</v>
      </c>
      <c r="B42" s="5">
        <v>-118299.99</v>
      </c>
      <c r="D42"/>
    </row>
    <row r="43" spans="1:4" ht="15.75" thickTop="1" x14ac:dyDescent="0.25">
      <c r="B43" s="4"/>
      <c r="D43"/>
    </row>
    <row r="44" spans="1:4" x14ac:dyDescent="0.25">
      <c r="B44" s="4"/>
      <c r="D44"/>
    </row>
    <row r="45" spans="1:4" x14ac:dyDescent="0.25">
      <c r="A45" s="6" t="s">
        <v>120</v>
      </c>
    </row>
    <row r="46" spans="1:4" x14ac:dyDescent="0.25">
      <c r="A46" s="6"/>
    </row>
    <row r="47" spans="1:4" s="7" customFormat="1" x14ac:dyDescent="0.25">
      <c r="A47" s="7" t="s">
        <v>61</v>
      </c>
      <c r="B47" s="8" t="s">
        <v>60</v>
      </c>
    </row>
    <row r="48" spans="1:4" x14ac:dyDescent="0.25">
      <c r="B48" s="4"/>
      <c r="D48"/>
    </row>
    <row r="49" spans="1:4" x14ac:dyDescent="0.25">
      <c r="A49" t="s">
        <v>19</v>
      </c>
      <c r="B49" s="4">
        <v>214499.84</v>
      </c>
      <c r="D49"/>
    </row>
    <row r="50" spans="1:4" x14ac:dyDescent="0.25">
      <c r="A50" t="s">
        <v>20</v>
      </c>
      <c r="B50" s="4">
        <v>15731.11</v>
      </c>
      <c r="D50"/>
    </row>
    <row r="51" spans="1:4" x14ac:dyDescent="0.25">
      <c r="A51" t="s">
        <v>21</v>
      </c>
      <c r="B51" s="4">
        <v>32622.03</v>
      </c>
      <c r="D51"/>
    </row>
    <row r="52" spans="1:4" x14ac:dyDescent="0.25">
      <c r="A52" t="s">
        <v>115</v>
      </c>
      <c r="B52" s="4">
        <v>13381</v>
      </c>
      <c r="D52"/>
    </row>
    <row r="53" spans="1:4" x14ac:dyDescent="0.25">
      <c r="A53" t="s">
        <v>22</v>
      </c>
      <c r="B53" s="4">
        <v>25097.64</v>
      </c>
      <c r="D53"/>
    </row>
    <row r="54" spans="1:4" x14ac:dyDescent="0.25">
      <c r="A54" t="s">
        <v>114</v>
      </c>
      <c r="B54" s="4">
        <v>-218</v>
      </c>
      <c r="D54"/>
    </row>
    <row r="55" spans="1:4" x14ac:dyDescent="0.25">
      <c r="A55" t="s">
        <v>113</v>
      </c>
      <c r="B55" s="4">
        <v>0</v>
      </c>
      <c r="D55"/>
    </row>
    <row r="56" spans="1:4" x14ac:dyDescent="0.25">
      <c r="A56" t="s">
        <v>112</v>
      </c>
      <c r="B56" s="4">
        <v>70</v>
      </c>
      <c r="D56"/>
    </row>
    <row r="57" spans="1:4" x14ac:dyDescent="0.25">
      <c r="A57" t="s">
        <v>111</v>
      </c>
      <c r="B57" s="4">
        <v>3.93</v>
      </c>
      <c r="D57"/>
    </row>
    <row r="58" spans="1:4" x14ac:dyDescent="0.25">
      <c r="A58" t="s">
        <v>110</v>
      </c>
      <c r="B58" s="4">
        <v>0</v>
      </c>
      <c r="D58"/>
    </row>
    <row r="59" spans="1:4" x14ac:dyDescent="0.25">
      <c r="A59" t="s">
        <v>23</v>
      </c>
      <c r="B59" s="4">
        <v>845.73</v>
      </c>
      <c r="D59"/>
    </row>
    <row r="60" spans="1:4" x14ac:dyDescent="0.25">
      <c r="A60" t="s">
        <v>109</v>
      </c>
      <c r="B60" s="4">
        <v>9050.73</v>
      </c>
      <c r="D60"/>
    </row>
    <row r="61" spans="1:4" x14ac:dyDescent="0.25">
      <c r="A61" t="s">
        <v>108</v>
      </c>
      <c r="B61" s="4">
        <v>75.44</v>
      </c>
      <c r="D61"/>
    </row>
    <row r="62" spans="1:4" x14ac:dyDescent="0.25">
      <c r="A62" t="s">
        <v>28</v>
      </c>
      <c r="B62" s="4">
        <v>2938.76</v>
      </c>
      <c r="D62"/>
    </row>
    <row r="63" spans="1:4" x14ac:dyDescent="0.25">
      <c r="A63" t="s">
        <v>107</v>
      </c>
      <c r="B63" s="4">
        <v>2756.26</v>
      </c>
      <c r="D63"/>
    </row>
    <row r="64" spans="1:4" x14ac:dyDescent="0.25">
      <c r="A64" t="s">
        <v>32</v>
      </c>
      <c r="B64" s="4">
        <v>4331.1000000000004</v>
      </c>
      <c r="D64"/>
    </row>
    <row r="65" spans="1:4" x14ac:dyDescent="0.25">
      <c r="A65" t="s">
        <v>106</v>
      </c>
      <c r="B65" s="4">
        <v>0</v>
      </c>
      <c r="D65"/>
    </row>
    <row r="66" spans="1:4" x14ac:dyDescent="0.25">
      <c r="A66" t="s">
        <v>34</v>
      </c>
      <c r="B66" s="4">
        <v>1416.1</v>
      </c>
      <c r="D66"/>
    </row>
    <row r="67" spans="1:4" x14ac:dyDescent="0.25">
      <c r="A67" t="s">
        <v>105</v>
      </c>
      <c r="B67" s="4">
        <v>42.08</v>
      </c>
      <c r="D67"/>
    </row>
    <row r="68" spans="1:4" x14ac:dyDescent="0.25">
      <c r="A68" t="s">
        <v>104</v>
      </c>
      <c r="B68" s="4">
        <v>1180</v>
      </c>
      <c r="D68"/>
    </row>
    <row r="69" spans="1:4" x14ac:dyDescent="0.25">
      <c r="A69" t="s">
        <v>103</v>
      </c>
      <c r="B69" s="4">
        <v>62</v>
      </c>
      <c r="D69"/>
    </row>
    <row r="70" spans="1:4" x14ac:dyDescent="0.25">
      <c r="A70" t="s">
        <v>102</v>
      </c>
      <c r="B70" s="4">
        <v>763.3</v>
      </c>
      <c r="D70"/>
    </row>
    <row r="71" spans="1:4" x14ac:dyDescent="0.25">
      <c r="A71" t="s">
        <v>36</v>
      </c>
      <c r="B71" s="4">
        <v>2696.62</v>
      </c>
      <c r="D71"/>
    </row>
    <row r="72" spans="1:4" x14ac:dyDescent="0.25">
      <c r="A72" t="s">
        <v>101</v>
      </c>
      <c r="B72" s="4">
        <v>139.08000000000001</v>
      </c>
      <c r="D72"/>
    </row>
    <row r="73" spans="1:4" x14ac:dyDescent="0.25">
      <c r="A73" t="s">
        <v>37</v>
      </c>
      <c r="B73" s="4">
        <v>7627.77</v>
      </c>
      <c r="D73"/>
    </row>
    <row r="74" spans="1:4" x14ac:dyDescent="0.25">
      <c r="A74" t="s">
        <v>38</v>
      </c>
      <c r="B74" s="4">
        <v>983</v>
      </c>
      <c r="D74"/>
    </row>
    <row r="75" spans="1:4" x14ac:dyDescent="0.25">
      <c r="A75" t="s">
        <v>39</v>
      </c>
      <c r="B75" s="4">
        <v>1388.93</v>
      </c>
      <c r="D75"/>
    </row>
    <row r="76" spans="1:4" x14ac:dyDescent="0.25">
      <c r="A76" t="s">
        <v>51</v>
      </c>
      <c r="B76" s="4">
        <v>322.5</v>
      </c>
      <c r="D76"/>
    </row>
    <row r="77" spans="1:4" x14ac:dyDescent="0.25">
      <c r="A77" t="s">
        <v>40</v>
      </c>
      <c r="B77" s="4">
        <v>2072.2800000000002</v>
      </c>
      <c r="D77"/>
    </row>
    <row r="78" spans="1:4" x14ac:dyDescent="0.25">
      <c r="A78" t="s">
        <v>50</v>
      </c>
      <c r="B78" s="4">
        <v>300</v>
      </c>
      <c r="D78"/>
    </row>
    <row r="79" spans="1:4" x14ac:dyDescent="0.25">
      <c r="A79" t="s">
        <v>100</v>
      </c>
      <c r="B79" s="4">
        <v>22.2</v>
      </c>
      <c r="D79"/>
    </row>
    <row r="80" spans="1:4" x14ac:dyDescent="0.25">
      <c r="A80" t="s">
        <v>99</v>
      </c>
      <c r="B80" s="4">
        <v>129.36000000000001</v>
      </c>
      <c r="D80"/>
    </row>
    <row r="81" spans="1:4" x14ac:dyDescent="0.25">
      <c r="A81" t="s">
        <v>98</v>
      </c>
      <c r="B81" s="4">
        <v>371.65</v>
      </c>
      <c r="D81"/>
    </row>
    <row r="82" spans="1:4" x14ac:dyDescent="0.25">
      <c r="A82" t="s">
        <v>97</v>
      </c>
      <c r="B82" s="4">
        <v>357.57</v>
      </c>
      <c r="D82"/>
    </row>
    <row r="83" spans="1:4" x14ac:dyDescent="0.25">
      <c r="A83" t="s">
        <v>96</v>
      </c>
      <c r="B83" s="4">
        <v>68.5</v>
      </c>
      <c r="D83"/>
    </row>
    <row r="84" spans="1:4" x14ac:dyDescent="0.25">
      <c r="A84" t="s">
        <v>49</v>
      </c>
      <c r="B84" s="4">
        <v>50</v>
      </c>
      <c r="D84"/>
    </row>
    <row r="85" spans="1:4" x14ac:dyDescent="0.25">
      <c r="A85" t="s">
        <v>95</v>
      </c>
      <c r="B85" s="4">
        <v>429.26</v>
      </c>
      <c r="D85"/>
    </row>
    <row r="86" spans="1:4" x14ac:dyDescent="0.25">
      <c r="A86" t="s">
        <v>94</v>
      </c>
      <c r="B86" s="4">
        <v>1500</v>
      </c>
      <c r="D86"/>
    </row>
    <row r="87" spans="1:4" x14ac:dyDescent="0.25">
      <c r="A87" t="s">
        <v>93</v>
      </c>
      <c r="B87" s="4">
        <v>35.21</v>
      </c>
      <c r="D87"/>
    </row>
    <row r="88" spans="1:4" x14ac:dyDescent="0.25">
      <c r="A88" t="s">
        <v>92</v>
      </c>
      <c r="B88" s="4">
        <v>155.94999999999999</v>
      </c>
      <c r="D88"/>
    </row>
    <row r="89" spans="1:4" x14ac:dyDescent="0.25">
      <c r="A89" t="s">
        <v>91</v>
      </c>
      <c r="B89" s="4">
        <v>269.3</v>
      </c>
      <c r="D89"/>
    </row>
    <row r="90" spans="1:4" x14ac:dyDescent="0.25">
      <c r="A90" t="s">
        <v>90</v>
      </c>
      <c r="B90" s="4">
        <v>273.62</v>
      </c>
      <c r="D90"/>
    </row>
    <row r="91" spans="1:4" x14ac:dyDescent="0.25">
      <c r="A91" t="s">
        <v>89</v>
      </c>
      <c r="B91" s="4">
        <v>0</v>
      </c>
      <c r="D91"/>
    </row>
    <row r="92" spans="1:4" x14ac:dyDescent="0.25">
      <c r="A92" t="s">
        <v>88</v>
      </c>
      <c r="B92" s="4">
        <v>819.65</v>
      </c>
      <c r="D92"/>
    </row>
    <row r="93" spans="1:4" x14ac:dyDescent="0.25">
      <c r="A93" t="s">
        <v>87</v>
      </c>
      <c r="B93" s="4">
        <v>40.6</v>
      </c>
      <c r="D93"/>
    </row>
    <row r="94" spans="1:4" x14ac:dyDescent="0.25">
      <c r="A94" t="s">
        <v>86</v>
      </c>
      <c r="B94" s="4">
        <v>0</v>
      </c>
      <c r="D94"/>
    </row>
    <row r="95" spans="1:4" x14ac:dyDescent="0.25">
      <c r="A95" t="s">
        <v>85</v>
      </c>
      <c r="B95" s="4">
        <v>2900</v>
      </c>
      <c r="D95"/>
    </row>
    <row r="96" spans="1:4" x14ac:dyDescent="0.25">
      <c r="A96" t="s">
        <v>47</v>
      </c>
      <c r="B96" s="4">
        <v>-26245.46</v>
      </c>
      <c r="D96"/>
    </row>
    <row r="97" spans="1:4" x14ac:dyDescent="0.25">
      <c r="A97" t="s">
        <v>84</v>
      </c>
      <c r="B97" s="4">
        <v>342.32</v>
      </c>
      <c r="D97"/>
    </row>
    <row r="98" spans="1:4" x14ac:dyDescent="0.25">
      <c r="A98" t="s">
        <v>83</v>
      </c>
      <c r="B98" s="4">
        <v>570.5</v>
      </c>
      <c r="D98"/>
    </row>
    <row r="99" spans="1:4" x14ac:dyDescent="0.25">
      <c r="A99" t="s">
        <v>41</v>
      </c>
      <c r="B99" s="4">
        <v>171.8</v>
      </c>
      <c r="D99"/>
    </row>
    <row r="100" spans="1:4" x14ac:dyDescent="0.25">
      <c r="A100" t="s">
        <v>42</v>
      </c>
      <c r="B100" s="4">
        <v>3707.72</v>
      </c>
      <c r="D100"/>
    </row>
    <row r="101" spans="1:4" ht="15.75" thickBot="1" x14ac:dyDescent="0.3">
      <c r="A101" s="1" t="s">
        <v>1</v>
      </c>
      <c r="B101" s="5">
        <v>326148.98</v>
      </c>
      <c r="D101"/>
    </row>
    <row r="102" spans="1:4" ht="15.75" thickTop="1" x14ac:dyDescent="0.25">
      <c r="B102" s="4"/>
      <c r="D102"/>
    </row>
    <row r="103" spans="1:4" x14ac:dyDescent="0.25">
      <c r="A103" t="s">
        <v>82</v>
      </c>
      <c r="B103" s="4">
        <v>405.7</v>
      </c>
      <c r="D103"/>
    </row>
    <row r="104" spans="1:4" x14ac:dyDescent="0.25">
      <c r="A104" t="s">
        <v>81</v>
      </c>
      <c r="B104" s="4">
        <v>-2162.87</v>
      </c>
      <c r="D104"/>
    </row>
    <row r="105" spans="1:4" x14ac:dyDescent="0.25">
      <c r="A105" t="s">
        <v>80</v>
      </c>
      <c r="B105" s="4">
        <v>-860.01</v>
      </c>
      <c r="D105"/>
    </row>
    <row r="106" spans="1:4" x14ac:dyDescent="0.25">
      <c r="A106" t="s">
        <v>79</v>
      </c>
      <c r="B106" s="4">
        <v>-226525.23</v>
      </c>
      <c r="D106"/>
    </row>
    <row r="107" spans="1:4" x14ac:dyDescent="0.25">
      <c r="A107" t="s">
        <v>44</v>
      </c>
      <c r="B107" s="4">
        <v>-14061.77</v>
      </c>
      <c r="D107"/>
    </row>
    <row r="108" spans="1:4" x14ac:dyDescent="0.25">
      <c r="A108" t="s">
        <v>78</v>
      </c>
      <c r="B108" s="4">
        <v>-19719.75</v>
      </c>
      <c r="D108"/>
    </row>
    <row r="109" spans="1:4" ht="15.75" thickBot="1" x14ac:dyDescent="0.3">
      <c r="A109" s="1" t="s">
        <v>2</v>
      </c>
      <c r="B109" s="5">
        <v>-262923.93</v>
      </c>
      <c r="D109"/>
    </row>
    <row r="110" spans="1:4" ht="15.75" thickTop="1" x14ac:dyDescent="0.25">
      <c r="B110" s="4"/>
      <c r="D110"/>
    </row>
    <row r="111" spans="1:4" x14ac:dyDescent="0.25">
      <c r="A111" s="6" t="s">
        <v>116</v>
      </c>
    </row>
    <row r="113" spans="1:4" x14ac:dyDescent="0.25">
      <c r="A113" s="7" t="s">
        <v>61</v>
      </c>
      <c r="B113" s="8" t="s">
        <v>60</v>
      </c>
      <c r="D113"/>
    </row>
    <row r="114" spans="1:4" x14ac:dyDescent="0.25">
      <c r="A114" t="s">
        <v>59</v>
      </c>
      <c r="B114" s="4">
        <v>54448.160000000003</v>
      </c>
      <c r="D114"/>
    </row>
    <row r="115" spans="1:4" x14ac:dyDescent="0.25">
      <c r="A115" t="s">
        <v>58</v>
      </c>
      <c r="B115" s="4">
        <v>-7220.42</v>
      </c>
      <c r="D115"/>
    </row>
    <row r="116" spans="1:4" ht="15.75" thickBot="1" x14ac:dyDescent="0.3">
      <c r="A116" t="s">
        <v>147</v>
      </c>
      <c r="B116" s="5">
        <v>47227.740000000005</v>
      </c>
      <c r="D116"/>
    </row>
    <row r="117" spans="1:4" ht="15.75" thickTop="1" x14ac:dyDescent="0.25">
      <c r="B117" s="4"/>
      <c r="D117"/>
    </row>
    <row r="118" spans="1:4" x14ac:dyDescent="0.25">
      <c r="B118" s="4"/>
      <c r="D118"/>
    </row>
    <row r="119" spans="1:4" x14ac:dyDescent="0.25">
      <c r="A119" s="6" t="s">
        <v>56</v>
      </c>
    </row>
    <row r="120" spans="1:4" x14ac:dyDescent="0.25">
      <c r="B120" s="4"/>
      <c r="D120"/>
    </row>
    <row r="121" spans="1:4" x14ac:dyDescent="0.25">
      <c r="A121" s="7" t="s">
        <v>61</v>
      </c>
      <c r="B121" s="8" t="s">
        <v>60</v>
      </c>
      <c r="D121"/>
    </row>
    <row r="122" spans="1:4" x14ac:dyDescent="0.25">
      <c r="A122" t="s">
        <v>17</v>
      </c>
      <c r="B122" s="4">
        <v>8270</v>
      </c>
      <c r="D122"/>
    </row>
    <row r="123" spans="1:4" x14ac:dyDescent="0.25">
      <c r="A123" t="s">
        <v>17</v>
      </c>
      <c r="B123" s="4">
        <v>24600</v>
      </c>
      <c r="D123"/>
    </row>
    <row r="124" spans="1:4" x14ac:dyDescent="0.25">
      <c r="A124" t="s">
        <v>18</v>
      </c>
      <c r="B124" s="4">
        <v>1280</v>
      </c>
      <c r="D124"/>
    </row>
    <row r="125" spans="1:4" x14ac:dyDescent="0.25">
      <c r="A125" t="s">
        <v>77</v>
      </c>
      <c r="B125" s="4">
        <v>36210</v>
      </c>
      <c r="D125"/>
    </row>
    <row r="126" spans="1:4" x14ac:dyDescent="0.25">
      <c r="A126" t="s">
        <v>76</v>
      </c>
      <c r="B126" s="4">
        <v>5070</v>
      </c>
      <c r="D126"/>
    </row>
    <row r="127" spans="1:4" x14ac:dyDescent="0.25">
      <c r="A127" t="s">
        <v>75</v>
      </c>
      <c r="B127" s="4">
        <v>3459.3</v>
      </c>
      <c r="D127"/>
    </row>
    <row r="128" spans="1:4" x14ac:dyDescent="0.25">
      <c r="A128" t="s">
        <v>74</v>
      </c>
      <c r="B128" s="4">
        <v>7740.35</v>
      </c>
      <c r="D128"/>
    </row>
    <row r="129" spans="1:4" x14ac:dyDescent="0.25">
      <c r="A129" t="s">
        <v>73</v>
      </c>
      <c r="B129" s="4">
        <v>17696.560000000001</v>
      </c>
      <c r="D129"/>
    </row>
    <row r="130" spans="1:4" x14ac:dyDescent="0.25">
      <c r="A130" t="s">
        <v>25</v>
      </c>
      <c r="B130" s="4">
        <v>2286.88</v>
      </c>
      <c r="D130"/>
    </row>
    <row r="131" spans="1:4" x14ac:dyDescent="0.25">
      <c r="A131" t="s">
        <v>26</v>
      </c>
      <c r="B131" s="4">
        <v>-3210.68</v>
      </c>
      <c r="D131"/>
    </row>
    <row r="132" spans="1:4" x14ac:dyDescent="0.25">
      <c r="A132" t="s">
        <v>72</v>
      </c>
      <c r="B132" s="4">
        <v>410</v>
      </c>
      <c r="D132"/>
    </row>
    <row r="133" spans="1:4" x14ac:dyDescent="0.25">
      <c r="A133" t="s">
        <v>71</v>
      </c>
      <c r="B133" s="4">
        <v>7627.22</v>
      </c>
      <c r="D133"/>
    </row>
    <row r="134" spans="1:4" x14ac:dyDescent="0.25">
      <c r="A134" t="s">
        <v>70</v>
      </c>
      <c r="B134" s="4">
        <v>5160</v>
      </c>
      <c r="D134"/>
    </row>
    <row r="135" spans="1:4" x14ac:dyDescent="0.25">
      <c r="A135" t="s">
        <v>31</v>
      </c>
      <c r="B135" s="4">
        <v>1981.91</v>
      </c>
      <c r="D135"/>
    </row>
    <row r="136" spans="1:4" x14ac:dyDescent="0.25">
      <c r="A136" t="s">
        <v>69</v>
      </c>
      <c r="B136" s="4">
        <v>2312.17</v>
      </c>
      <c r="D136"/>
    </row>
    <row r="137" spans="1:4" x14ac:dyDescent="0.25">
      <c r="A137" t="s">
        <v>68</v>
      </c>
      <c r="B137" s="4">
        <v>423.42</v>
      </c>
      <c r="D137"/>
    </row>
    <row r="138" spans="1:4" x14ac:dyDescent="0.25">
      <c r="A138" t="s">
        <v>67</v>
      </c>
      <c r="B138" s="4">
        <v>1040.5</v>
      </c>
      <c r="D138"/>
    </row>
    <row r="139" spans="1:4" x14ac:dyDescent="0.25">
      <c r="A139" t="s">
        <v>33</v>
      </c>
      <c r="B139" s="4">
        <v>881.23</v>
      </c>
      <c r="D139"/>
    </row>
    <row r="140" spans="1:4" x14ac:dyDescent="0.25">
      <c r="A140" t="s">
        <v>66</v>
      </c>
      <c r="B140" s="4">
        <v>50</v>
      </c>
      <c r="D140"/>
    </row>
    <row r="141" spans="1:4" x14ac:dyDescent="0.25">
      <c r="A141" t="s">
        <v>65</v>
      </c>
      <c r="B141" s="4">
        <v>174</v>
      </c>
      <c r="D141"/>
    </row>
    <row r="142" spans="1:4" x14ac:dyDescent="0.25">
      <c r="A142" t="s">
        <v>64</v>
      </c>
      <c r="B142" s="4">
        <v>56</v>
      </c>
      <c r="D142"/>
    </row>
    <row r="143" spans="1:4" x14ac:dyDescent="0.25">
      <c r="A143" t="s">
        <v>63</v>
      </c>
      <c r="B143" s="4">
        <v>1490</v>
      </c>
      <c r="D143"/>
    </row>
    <row r="144" spans="1:4" x14ac:dyDescent="0.25">
      <c r="A144" t="s">
        <v>62</v>
      </c>
      <c r="B144" s="4">
        <v>51</v>
      </c>
      <c r="D144"/>
    </row>
    <row r="145" spans="1:4" ht="15.75" thickBot="1" x14ac:dyDescent="0.3">
      <c r="A145" t="s">
        <v>147</v>
      </c>
      <c r="B145" s="5">
        <v>125059.86000000002</v>
      </c>
      <c r="D145"/>
    </row>
    <row r="146" spans="1:4" ht="15.75" thickTop="1" x14ac:dyDescent="0.25">
      <c r="B146" s="4"/>
      <c r="D1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86A3-CD5E-4FD3-A30F-D2DE98D7D766}">
  <dimension ref="A1:D152"/>
  <sheetViews>
    <sheetView topLeftCell="A143" zoomScale="107" workbookViewId="0">
      <selection activeCell="A152" sqref="A152"/>
    </sheetView>
  </sheetViews>
  <sheetFormatPr defaultRowHeight="15" x14ac:dyDescent="0.25"/>
  <cols>
    <col min="1" max="1" width="83" bestFit="1" customWidth="1"/>
    <col min="2" max="2" width="11.5703125" bestFit="1" customWidth="1"/>
    <col min="3" max="3" width="83" bestFit="1" customWidth="1"/>
    <col min="4" max="4" width="11.5703125" style="4" bestFit="1" customWidth="1"/>
  </cols>
  <sheetData>
    <row r="1" spans="1:4" x14ac:dyDescent="0.25">
      <c r="A1" s="6" t="s">
        <v>124</v>
      </c>
    </row>
    <row r="3" spans="1:4" s="7" customFormat="1" x14ac:dyDescent="0.25">
      <c r="A3" s="7" t="s">
        <v>61</v>
      </c>
      <c r="B3" s="8" t="s">
        <v>60</v>
      </c>
    </row>
    <row r="4" spans="1:4" x14ac:dyDescent="0.25">
      <c r="A4" t="s">
        <v>19</v>
      </c>
      <c r="B4" s="4">
        <v>66147.81</v>
      </c>
      <c r="D4"/>
    </row>
    <row r="5" spans="1:4" x14ac:dyDescent="0.25">
      <c r="A5" t="s">
        <v>20</v>
      </c>
      <c r="B5" s="4">
        <v>5529</v>
      </c>
      <c r="D5"/>
    </row>
    <row r="6" spans="1:4" x14ac:dyDescent="0.25">
      <c r="A6" t="s">
        <v>21</v>
      </c>
      <c r="B6" s="4">
        <v>11156.1</v>
      </c>
      <c r="D6"/>
    </row>
    <row r="7" spans="1:4" x14ac:dyDescent="0.25">
      <c r="A7" t="s">
        <v>125</v>
      </c>
      <c r="B7" s="4">
        <v>93.33</v>
      </c>
      <c r="D7"/>
    </row>
    <row r="8" spans="1:4" ht="13.5" customHeight="1" x14ac:dyDescent="0.25">
      <c r="A8" t="s">
        <v>23</v>
      </c>
      <c r="B8" s="4">
        <v>1300.04</v>
      </c>
      <c r="D8"/>
    </row>
    <row r="9" spans="1:4" x14ac:dyDescent="0.25">
      <c r="A9" t="s">
        <v>24</v>
      </c>
      <c r="B9" s="4">
        <v>4060</v>
      </c>
      <c r="D9"/>
    </row>
    <row r="10" spans="1:4" x14ac:dyDescent="0.25">
      <c r="A10" t="s">
        <v>25</v>
      </c>
      <c r="B10" s="4">
        <v>5070.58</v>
      </c>
      <c r="D10"/>
    </row>
    <row r="11" spans="1:4" x14ac:dyDescent="0.25">
      <c r="A11" t="s">
        <v>26</v>
      </c>
      <c r="B11" s="4">
        <v>6986.62</v>
      </c>
      <c r="D11"/>
    </row>
    <row r="12" spans="1:4" x14ac:dyDescent="0.25">
      <c r="A12" t="s">
        <v>27</v>
      </c>
      <c r="B12" s="4">
        <v>68478.600000000006</v>
      </c>
      <c r="D12"/>
    </row>
    <row r="13" spans="1:4" x14ac:dyDescent="0.25">
      <c r="A13" t="s">
        <v>55</v>
      </c>
      <c r="B13" s="4">
        <v>0</v>
      </c>
      <c r="D13"/>
    </row>
    <row r="14" spans="1:4" x14ac:dyDescent="0.25">
      <c r="A14" t="s">
        <v>28</v>
      </c>
      <c r="B14" s="4">
        <v>233.28</v>
      </c>
      <c r="D14"/>
    </row>
    <row r="15" spans="1:4" x14ac:dyDescent="0.25">
      <c r="A15" t="s">
        <v>29</v>
      </c>
      <c r="B15" s="4">
        <v>4493.1000000000004</v>
      </c>
      <c r="D15"/>
    </row>
    <row r="16" spans="1:4" x14ac:dyDescent="0.25">
      <c r="A16" t="s">
        <v>30</v>
      </c>
      <c r="B16" s="4">
        <v>118.55</v>
      </c>
      <c r="D16"/>
    </row>
    <row r="17" spans="1:4" x14ac:dyDescent="0.25">
      <c r="A17" t="s">
        <v>31</v>
      </c>
      <c r="B17" s="4">
        <v>5276.85</v>
      </c>
      <c r="D17"/>
    </row>
    <row r="18" spans="1:4" x14ac:dyDescent="0.25">
      <c r="A18" t="s">
        <v>32</v>
      </c>
      <c r="B18" s="4">
        <v>4530.8900000000003</v>
      </c>
      <c r="D18"/>
    </row>
    <row r="19" spans="1:4" x14ac:dyDescent="0.25">
      <c r="A19" t="s">
        <v>33</v>
      </c>
      <c r="B19" s="4">
        <v>16.670000000000002</v>
      </c>
      <c r="D19"/>
    </row>
    <row r="20" spans="1:4" x14ac:dyDescent="0.25">
      <c r="A20" t="s">
        <v>34</v>
      </c>
      <c r="B20" s="4">
        <v>0</v>
      </c>
      <c r="D20"/>
    </row>
    <row r="21" spans="1:4" x14ac:dyDescent="0.25">
      <c r="A21" t="s">
        <v>54</v>
      </c>
      <c r="B21" s="4">
        <v>-65.42</v>
      </c>
      <c r="D21"/>
    </row>
    <row r="22" spans="1:4" x14ac:dyDescent="0.25">
      <c r="A22" t="s">
        <v>35</v>
      </c>
      <c r="B22" s="4">
        <v>0</v>
      </c>
      <c r="D22"/>
    </row>
    <row r="23" spans="1:4" x14ac:dyDescent="0.25">
      <c r="A23" t="s">
        <v>53</v>
      </c>
      <c r="B23" s="4">
        <v>0</v>
      </c>
      <c r="D23"/>
    </row>
    <row r="24" spans="1:4" x14ac:dyDescent="0.25">
      <c r="A24" t="s">
        <v>52</v>
      </c>
      <c r="B24" s="4">
        <v>56.64</v>
      </c>
      <c r="D24"/>
    </row>
    <row r="25" spans="1:4" x14ac:dyDescent="0.25">
      <c r="A25" t="s">
        <v>36</v>
      </c>
      <c r="B25" s="4">
        <v>803.85</v>
      </c>
      <c r="D25"/>
    </row>
    <row r="26" spans="1:4" x14ac:dyDescent="0.25">
      <c r="A26" t="s">
        <v>37</v>
      </c>
      <c r="B26" s="4">
        <v>1246.1600000000001</v>
      </c>
      <c r="D26"/>
    </row>
    <row r="27" spans="1:4" x14ac:dyDescent="0.25">
      <c r="A27" t="s">
        <v>38</v>
      </c>
      <c r="B27" s="4">
        <v>1244.3499999999999</v>
      </c>
      <c r="D27"/>
    </row>
    <row r="28" spans="1:4" x14ac:dyDescent="0.25">
      <c r="A28" t="s">
        <v>39</v>
      </c>
      <c r="B28" s="4">
        <v>16.239999999999998</v>
      </c>
      <c r="D28"/>
    </row>
    <row r="29" spans="1:4" x14ac:dyDescent="0.25">
      <c r="A29" t="s">
        <v>51</v>
      </c>
      <c r="B29" s="4">
        <v>750</v>
      </c>
      <c r="D29"/>
    </row>
    <row r="30" spans="1:4" x14ac:dyDescent="0.25">
      <c r="A30" t="s">
        <v>40</v>
      </c>
      <c r="B30" s="4">
        <v>1143.76</v>
      </c>
      <c r="D30"/>
    </row>
    <row r="31" spans="1:4" x14ac:dyDescent="0.25">
      <c r="A31" t="s">
        <v>126</v>
      </c>
      <c r="B31" s="4">
        <v>97.04</v>
      </c>
      <c r="D31"/>
    </row>
    <row r="32" spans="1:4" x14ac:dyDescent="0.25">
      <c r="A32" t="s">
        <v>127</v>
      </c>
      <c r="B32" s="4">
        <v>87500</v>
      </c>
      <c r="D32"/>
    </row>
    <row r="33" spans="1:4" x14ac:dyDescent="0.25">
      <c r="A33" t="s">
        <v>50</v>
      </c>
      <c r="B33" s="4">
        <v>0</v>
      </c>
      <c r="D33"/>
    </row>
    <row r="34" spans="1:4" x14ac:dyDescent="0.25">
      <c r="A34" t="s">
        <v>49</v>
      </c>
      <c r="B34" s="4">
        <v>0</v>
      </c>
      <c r="D34"/>
    </row>
    <row r="35" spans="1:4" x14ac:dyDescent="0.25">
      <c r="A35" t="s">
        <v>48</v>
      </c>
      <c r="B35" s="4">
        <v>0</v>
      </c>
      <c r="D35"/>
    </row>
    <row r="36" spans="1:4" x14ac:dyDescent="0.25">
      <c r="A36" t="s">
        <v>47</v>
      </c>
      <c r="B36" s="4">
        <v>0</v>
      </c>
      <c r="D36"/>
    </row>
    <row r="37" spans="1:4" x14ac:dyDescent="0.25">
      <c r="A37" t="s">
        <v>41</v>
      </c>
      <c r="B37" s="4">
        <v>0</v>
      </c>
      <c r="D37"/>
    </row>
    <row r="38" spans="1:4" x14ac:dyDescent="0.25">
      <c r="A38" t="s">
        <v>46</v>
      </c>
      <c r="B38" s="4">
        <v>0</v>
      </c>
      <c r="D38"/>
    </row>
    <row r="39" spans="1:4" x14ac:dyDescent="0.25">
      <c r="A39" t="s">
        <v>42</v>
      </c>
      <c r="B39" s="4">
        <v>4633.96</v>
      </c>
      <c r="D39"/>
    </row>
    <row r="40" spans="1:4" ht="15.75" thickBot="1" x14ac:dyDescent="0.3">
      <c r="A40" s="1" t="s">
        <v>1</v>
      </c>
      <c r="B40" s="5">
        <f>SUM(B4:B39)</f>
        <v>280918.00000000006</v>
      </c>
      <c r="D40"/>
    </row>
    <row r="41" spans="1:4" ht="15.75" thickTop="1" x14ac:dyDescent="0.25"/>
    <row r="42" spans="1:4" x14ac:dyDescent="0.25">
      <c r="A42" t="s">
        <v>43</v>
      </c>
      <c r="B42" s="4">
        <v>-257361.71</v>
      </c>
      <c r="D42"/>
    </row>
    <row r="43" spans="1:4" x14ac:dyDescent="0.25">
      <c r="A43" t="s">
        <v>45</v>
      </c>
      <c r="B43" s="4">
        <v>-55282.34</v>
      </c>
      <c r="D43"/>
    </row>
    <row r="44" spans="1:4" x14ac:dyDescent="0.25">
      <c r="A44" t="s">
        <v>44</v>
      </c>
      <c r="B44" s="4">
        <v>-11740.77</v>
      </c>
      <c r="D44"/>
    </row>
    <row r="45" spans="1:4" ht="15.75" thickBot="1" x14ac:dyDescent="0.3">
      <c r="A45" s="1" t="s">
        <v>2</v>
      </c>
      <c r="B45" s="5">
        <f>SUM(B42:B44)</f>
        <v>-324384.82</v>
      </c>
      <c r="D45"/>
    </row>
    <row r="46" spans="1:4" ht="15.75" thickTop="1" x14ac:dyDescent="0.25">
      <c r="B46" s="4"/>
      <c r="D46"/>
    </row>
    <row r="47" spans="1:4" x14ac:dyDescent="0.25">
      <c r="B47" s="4"/>
      <c r="D47"/>
    </row>
    <row r="48" spans="1:4" x14ac:dyDescent="0.25">
      <c r="A48" s="6" t="s">
        <v>120</v>
      </c>
    </row>
    <row r="49" spans="1:4" x14ac:dyDescent="0.25">
      <c r="A49" s="6"/>
    </row>
    <row r="50" spans="1:4" s="7" customFormat="1" x14ac:dyDescent="0.25">
      <c r="A50" s="7" t="s">
        <v>61</v>
      </c>
      <c r="B50" s="8" t="s">
        <v>60</v>
      </c>
    </row>
    <row r="51" spans="1:4" x14ac:dyDescent="0.25">
      <c r="B51" s="4"/>
      <c r="D51"/>
    </row>
    <row r="52" spans="1:4" x14ac:dyDescent="0.25">
      <c r="A52" t="s">
        <v>19</v>
      </c>
      <c r="B52" s="4">
        <v>259532.55</v>
      </c>
      <c r="D52"/>
    </row>
    <row r="53" spans="1:4" x14ac:dyDescent="0.25">
      <c r="A53" t="s">
        <v>20</v>
      </c>
      <c r="B53" s="4">
        <v>19077.599999999999</v>
      </c>
      <c r="D53"/>
    </row>
    <row r="54" spans="1:4" x14ac:dyDescent="0.25">
      <c r="A54" t="s">
        <v>21</v>
      </c>
      <c r="B54" s="4">
        <v>40477.040000000001</v>
      </c>
      <c r="D54"/>
    </row>
    <row r="55" spans="1:4" x14ac:dyDescent="0.25">
      <c r="A55" t="s">
        <v>115</v>
      </c>
      <c r="B55" s="4">
        <v>8087.25</v>
      </c>
      <c r="D55"/>
    </row>
    <row r="56" spans="1:4" x14ac:dyDescent="0.25">
      <c r="A56" t="s">
        <v>22</v>
      </c>
      <c r="B56" s="4">
        <v>5403.14</v>
      </c>
      <c r="D56"/>
    </row>
    <row r="57" spans="1:4" x14ac:dyDescent="0.25">
      <c r="A57" t="s">
        <v>114</v>
      </c>
      <c r="B57" s="4">
        <v>411.33</v>
      </c>
      <c r="D57"/>
    </row>
    <row r="58" spans="1:4" x14ac:dyDescent="0.25">
      <c r="A58" t="s">
        <v>113</v>
      </c>
      <c r="B58" s="4">
        <v>0</v>
      </c>
      <c r="D58"/>
    </row>
    <row r="59" spans="1:4" x14ac:dyDescent="0.25">
      <c r="A59" t="s">
        <v>112</v>
      </c>
      <c r="B59" s="4">
        <v>0</v>
      </c>
      <c r="D59"/>
    </row>
    <row r="60" spans="1:4" x14ac:dyDescent="0.25">
      <c r="A60" t="s">
        <v>111</v>
      </c>
      <c r="B60" s="4">
        <v>0</v>
      </c>
      <c r="D60"/>
    </row>
    <row r="61" spans="1:4" x14ac:dyDescent="0.25">
      <c r="A61" t="s">
        <v>110</v>
      </c>
      <c r="B61" s="4">
        <v>0</v>
      </c>
      <c r="D61"/>
    </row>
    <row r="62" spans="1:4" x14ac:dyDescent="0.25">
      <c r="A62" t="s">
        <v>23</v>
      </c>
      <c r="B62" s="4">
        <v>200</v>
      </c>
      <c r="D62"/>
    </row>
    <row r="63" spans="1:4" x14ac:dyDescent="0.25">
      <c r="A63" t="s">
        <v>109</v>
      </c>
      <c r="B63" s="4">
        <v>16326.13</v>
      </c>
      <c r="D63"/>
    </row>
    <row r="64" spans="1:4" x14ac:dyDescent="0.25">
      <c r="A64" t="s">
        <v>108</v>
      </c>
      <c r="B64" s="4">
        <v>0</v>
      </c>
      <c r="D64"/>
    </row>
    <row r="65" spans="1:4" x14ac:dyDescent="0.25">
      <c r="A65" t="s">
        <v>28</v>
      </c>
      <c r="B65" s="4">
        <v>2150.44</v>
      </c>
      <c r="D65"/>
    </row>
    <row r="66" spans="1:4" x14ac:dyDescent="0.25">
      <c r="A66" t="s">
        <v>107</v>
      </c>
      <c r="B66" s="4">
        <v>2195.0300000000002</v>
      </c>
      <c r="D66"/>
    </row>
    <row r="67" spans="1:4" x14ac:dyDescent="0.25">
      <c r="A67" t="s">
        <v>32</v>
      </c>
      <c r="B67" s="4">
        <v>6133.29</v>
      </c>
      <c r="D67"/>
    </row>
    <row r="68" spans="1:4" x14ac:dyDescent="0.25">
      <c r="A68" t="s">
        <v>106</v>
      </c>
      <c r="B68" s="4">
        <v>94.67</v>
      </c>
      <c r="D68"/>
    </row>
    <row r="69" spans="1:4" x14ac:dyDescent="0.25">
      <c r="A69" t="s">
        <v>34</v>
      </c>
      <c r="B69" s="4">
        <v>261.66000000000003</v>
      </c>
      <c r="D69"/>
    </row>
    <row r="70" spans="1:4" x14ac:dyDescent="0.25">
      <c r="A70" t="s">
        <v>105</v>
      </c>
      <c r="B70" s="23"/>
      <c r="D70"/>
    </row>
    <row r="71" spans="1:4" x14ac:dyDescent="0.25">
      <c r="A71" t="s">
        <v>104</v>
      </c>
      <c r="B71" s="4">
        <v>1240</v>
      </c>
      <c r="D71"/>
    </row>
    <row r="72" spans="1:4" x14ac:dyDescent="0.25">
      <c r="A72" t="s">
        <v>103</v>
      </c>
      <c r="B72" s="4">
        <v>0</v>
      </c>
      <c r="D72"/>
    </row>
    <row r="73" spans="1:4" x14ac:dyDescent="0.25">
      <c r="A73" t="s">
        <v>102</v>
      </c>
      <c r="B73" s="4">
        <v>98.78</v>
      </c>
      <c r="D73"/>
    </row>
    <row r="74" spans="1:4" x14ac:dyDescent="0.25">
      <c r="A74" t="s">
        <v>36</v>
      </c>
      <c r="B74" s="4">
        <f>SUM(2237.57+94.9)</f>
        <v>2332.4700000000003</v>
      </c>
      <c r="D74"/>
    </row>
    <row r="75" spans="1:4" x14ac:dyDescent="0.25">
      <c r="A75" t="s">
        <v>101</v>
      </c>
      <c r="B75" s="4">
        <v>968.43</v>
      </c>
      <c r="D75"/>
    </row>
    <row r="76" spans="1:4" x14ac:dyDescent="0.25">
      <c r="A76" t="s">
        <v>37</v>
      </c>
      <c r="B76" s="4">
        <v>6334.91</v>
      </c>
      <c r="D76"/>
    </row>
    <row r="77" spans="1:4" x14ac:dyDescent="0.25">
      <c r="A77" t="s">
        <v>38</v>
      </c>
      <c r="B77" s="4">
        <v>1201.81</v>
      </c>
      <c r="D77"/>
    </row>
    <row r="78" spans="1:4" x14ac:dyDescent="0.25">
      <c r="A78" t="s">
        <v>39</v>
      </c>
      <c r="B78" s="4">
        <v>819.1</v>
      </c>
      <c r="D78"/>
    </row>
    <row r="79" spans="1:4" x14ac:dyDescent="0.25">
      <c r="A79" t="s">
        <v>51</v>
      </c>
      <c r="B79" s="4">
        <v>1372.08</v>
      </c>
      <c r="D79"/>
    </row>
    <row r="80" spans="1:4" x14ac:dyDescent="0.25">
      <c r="A80" t="s">
        <v>40</v>
      </c>
      <c r="B80" s="4">
        <v>1477.42</v>
      </c>
      <c r="D80"/>
    </row>
    <row r="81" spans="1:4" x14ac:dyDescent="0.25">
      <c r="A81" t="s">
        <v>50</v>
      </c>
      <c r="B81" s="4">
        <v>900</v>
      </c>
      <c r="D81"/>
    </row>
    <row r="82" spans="1:4" x14ac:dyDescent="0.25">
      <c r="A82" t="s">
        <v>100</v>
      </c>
      <c r="B82" s="24"/>
      <c r="D82"/>
    </row>
    <row r="83" spans="1:4" x14ac:dyDescent="0.25">
      <c r="A83" t="s">
        <v>99</v>
      </c>
      <c r="B83" s="4">
        <v>168.3</v>
      </c>
      <c r="D83"/>
    </row>
    <row r="84" spans="1:4" x14ac:dyDescent="0.25">
      <c r="A84" t="s">
        <v>98</v>
      </c>
      <c r="B84" s="4">
        <v>379.45</v>
      </c>
      <c r="D84"/>
    </row>
    <row r="85" spans="1:4" x14ac:dyDescent="0.25">
      <c r="A85" t="s">
        <v>97</v>
      </c>
      <c r="B85" s="4">
        <v>1208.5899999999999</v>
      </c>
      <c r="D85"/>
    </row>
    <row r="86" spans="1:4" x14ac:dyDescent="0.25">
      <c r="A86" t="s">
        <v>96</v>
      </c>
      <c r="B86" s="24"/>
      <c r="D86"/>
    </row>
    <row r="87" spans="1:4" x14ac:dyDescent="0.25">
      <c r="A87" t="s">
        <v>49</v>
      </c>
      <c r="B87" s="4">
        <v>132</v>
      </c>
      <c r="D87"/>
    </row>
    <row r="88" spans="1:4" x14ac:dyDescent="0.25">
      <c r="A88" t="s">
        <v>95</v>
      </c>
      <c r="B88" s="4">
        <v>493.96</v>
      </c>
      <c r="D88"/>
    </row>
    <row r="89" spans="1:4" x14ac:dyDescent="0.25">
      <c r="A89" t="s">
        <v>94</v>
      </c>
      <c r="B89" s="4">
        <v>349.64</v>
      </c>
      <c r="D89"/>
    </row>
    <row r="90" spans="1:4" x14ac:dyDescent="0.25">
      <c r="A90" t="s">
        <v>93</v>
      </c>
      <c r="B90" s="4">
        <v>36.6</v>
      </c>
      <c r="D90"/>
    </row>
    <row r="91" spans="1:4" x14ac:dyDescent="0.25">
      <c r="A91" t="s">
        <v>92</v>
      </c>
      <c r="B91" s="4">
        <v>816.51</v>
      </c>
      <c r="D91"/>
    </row>
    <row r="92" spans="1:4" x14ac:dyDescent="0.25">
      <c r="A92" t="s">
        <v>91</v>
      </c>
      <c r="B92" s="4"/>
      <c r="D92"/>
    </row>
    <row r="93" spans="1:4" x14ac:dyDescent="0.25">
      <c r="A93" t="s">
        <v>90</v>
      </c>
      <c r="B93" s="4"/>
      <c r="D93"/>
    </row>
    <row r="94" spans="1:4" x14ac:dyDescent="0.25">
      <c r="A94" t="s">
        <v>128</v>
      </c>
      <c r="B94" s="4">
        <v>39.5</v>
      </c>
      <c r="D94"/>
    </row>
    <row r="95" spans="1:4" x14ac:dyDescent="0.25">
      <c r="A95" t="s">
        <v>88</v>
      </c>
      <c r="B95" s="4">
        <v>4092.7</v>
      </c>
      <c r="D95"/>
    </row>
    <row r="96" spans="1:4" x14ac:dyDescent="0.25">
      <c r="A96" t="s">
        <v>87</v>
      </c>
      <c r="B96" s="4">
        <v>143.4</v>
      </c>
      <c r="D96"/>
    </row>
    <row r="97" spans="1:4" x14ac:dyDescent="0.25">
      <c r="A97" t="s">
        <v>86</v>
      </c>
      <c r="B97" s="4">
        <v>0</v>
      </c>
      <c r="D97"/>
    </row>
    <row r="98" spans="1:4" x14ac:dyDescent="0.25">
      <c r="A98" t="s">
        <v>85</v>
      </c>
      <c r="B98" s="4">
        <v>2968.64</v>
      </c>
      <c r="D98"/>
    </row>
    <row r="99" spans="1:4" x14ac:dyDescent="0.25">
      <c r="A99" t="s">
        <v>47</v>
      </c>
      <c r="B99" s="4">
        <v>-309.98</v>
      </c>
      <c r="D99"/>
    </row>
    <row r="100" spans="1:4" x14ac:dyDescent="0.25">
      <c r="A100" t="s">
        <v>84</v>
      </c>
      <c r="B100" s="4">
        <v>168.49</v>
      </c>
      <c r="D100"/>
    </row>
    <row r="101" spans="1:4" x14ac:dyDescent="0.25">
      <c r="A101" t="s">
        <v>83</v>
      </c>
      <c r="B101" s="4">
        <v>309</v>
      </c>
      <c r="D101"/>
    </row>
    <row r="102" spans="1:4" x14ac:dyDescent="0.25">
      <c r="A102" t="s">
        <v>41</v>
      </c>
      <c r="B102" s="4">
        <v>129.6</v>
      </c>
      <c r="D102"/>
    </row>
    <row r="103" spans="1:4" x14ac:dyDescent="0.25">
      <c r="A103" t="s">
        <v>42</v>
      </c>
      <c r="B103" s="4">
        <v>12045.49</v>
      </c>
      <c r="D103"/>
    </row>
    <row r="104" spans="1:4" x14ac:dyDescent="0.25">
      <c r="A104" t="s">
        <v>129</v>
      </c>
      <c r="B104" s="4">
        <v>1826</v>
      </c>
      <c r="D104"/>
    </row>
    <row r="105" spans="1:4" ht="15.75" thickBot="1" x14ac:dyDescent="0.3">
      <c r="A105" s="1" t="s">
        <v>1</v>
      </c>
      <c r="B105" s="5">
        <f>SUM(B52:B104)</f>
        <v>402093.01999999996</v>
      </c>
      <c r="D105"/>
    </row>
    <row r="106" spans="1:4" ht="15.75" thickTop="1" x14ac:dyDescent="0.25">
      <c r="B106" s="4"/>
      <c r="D106"/>
    </row>
    <row r="107" spans="1:4" x14ac:dyDescent="0.25">
      <c r="A107" t="s">
        <v>82</v>
      </c>
      <c r="B107" s="4"/>
      <c r="D107"/>
    </row>
    <row r="108" spans="1:4" x14ac:dyDescent="0.25">
      <c r="A108" t="s">
        <v>81</v>
      </c>
      <c r="B108" s="4"/>
      <c r="D108"/>
    </row>
    <row r="109" spans="1:4" x14ac:dyDescent="0.25">
      <c r="A109" t="s">
        <v>80</v>
      </c>
      <c r="B109" s="4">
        <v>-727.2</v>
      </c>
      <c r="D109"/>
    </row>
    <row r="110" spans="1:4" x14ac:dyDescent="0.25">
      <c r="A110" t="s">
        <v>79</v>
      </c>
      <c r="B110" s="4">
        <v>-264472.68</v>
      </c>
      <c r="D110"/>
    </row>
    <row r="111" spans="1:4" x14ac:dyDescent="0.25">
      <c r="A111" t="s">
        <v>44</v>
      </c>
      <c r="B111" s="4">
        <f>(-19048.65+-112)</f>
        <v>-19160.650000000001</v>
      </c>
      <c r="D111"/>
    </row>
    <row r="112" spans="1:4" x14ac:dyDescent="0.25">
      <c r="A112" t="s">
        <v>78</v>
      </c>
      <c r="B112" s="4">
        <v>-30000</v>
      </c>
      <c r="D112"/>
    </row>
    <row r="113" spans="1:4" ht="15.75" thickBot="1" x14ac:dyDescent="0.3">
      <c r="A113" s="1" t="s">
        <v>2</v>
      </c>
      <c r="B113" s="5">
        <f>SUM(B109:B112)</f>
        <v>-314360.53000000003</v>
      </c>
      <c r="D113"/>
    </row>
    <row r="114" spans="1:4" ht="15.75" thickTop="1" x14ac:dyDescent="0.25">
      <c r="B114" s="4"/>
      <c r="D114"/>
    </row>
    <row r="115" spans="1:4" x14ac:dyDescent="0.25">
      <c r="A115" s="6" t="s">
        <v>116</v>
      </c>
    </row>
    <row r="117" spans="1:4" x14ac:dyDescent="0.25">
      <c r="A117" s="7" t="s">
        <v>61</v>
      </c>
      <c r="B117" s="8" t="s">
        <v>60</v>
      </c>
      <c r="D117"/>
    </row>
    <row r="118" spans="1:4" x14ac:dyDescent="0.25">
      <c r="A118" t="s">
        <v>59</v>
      </c>
      <c r="B118" s="4">
        <v>54448.160000000003</v>
      </c>
      <c r="D118"/>
    </row>
    <row r="119" spans="1:4" x14ac:dyDescent="0.25">
      <c r="A119" t="s">
        <v>58</v>
      </c>
      <c r="B119" s="4">
        <v>-7220.42</v>
      </c>
      <c r="D119"/>
    </row>
    <row r="120" spans="1:4" ht="15.75" thickBot="1" x14ac:dyDescent="0.3">
      <c r="A120" t="s">
        <v>147</v>
      </c>
      <c r="B120" s="5">
        <v>47227.740000000005</v>
      </c>
      <c r="D120"/>
    </row>
    <row r="121" spans="1:4" ht="15.75" thickTop="1" x14ac:dyDescent="0.25">
      <c r="B121" s="4"/>
      <c r="D121"/>
    </row>
    <row r="122" spans="1:4" x14ac:dyDescent="0.25">
      <c r="B122" s="4"/>
      <c r="D122"/>
    </row>
    <row r="123" spans="1:4" x14ac:dyDescent="0.25">
      <c r="A123" s="6" t="s">
        <v>56</v>
      </c>
    </row>
    <row r="124" spans="1:4" x14ac:dyDescent="0.25">
      <c r="B124" s="4"/>
      <c r="D124"/>
    </row>
    <row r="125" spans="1:4" x14ac:dyDescent="0.25">
      <c r="A125" s="7" t="s">
        <v>61</v>
      </c>
      <c r="B125" s="8" t="s">
        <v>60</v>
      </c>
      <c r="D125"/>
    </row>
    <row r="126" spans="1:4" x14ac:dyDescent="0.25">
      <c r="A126" t="s">
        <v>17</v>
      </c>
      <c r="B126" s="25">
        <v>45681</v>
      </c>
      <c r="D126"/>
    </row>
    <row r="127" spans="1:4" x14ac:dyDescent="0.25">
      <c r="A127" t="s">
        <v>17</v>
      </c>
      <c r="B127" s="25"/>
      <c r="D127"/>
    </row>
    <row r="128" spans="1:4" x14ac:dyDescent="0.25">
      <c r="A128" t="s">
        <v>18</v>
      </c>
      <c r="B128" s="25"/>
      <c r="D128"/>
    </row>
    <row r="129" spans="1:4" x14ac:dyDescent="0.25">
      <c r="A129" t="s">
        <v>77</v>
      </c>
      <c r="B129" s="25">
        <v>38280</v>
      </c>
      <c r="D129"/>
    </row>
    <row r="130" spans="1:4" x14ac:dyDescent="0.25">
      <c r="A130" t="s">
        <v>76</v>
      </c>
      <c r="B130" s="4">
        <v>998.86</v>
      </c>
      <c r="D130"/>
    </row>
    <row r="131" spans="1:4" x14ac:dyDescent="0.25">
      <c r="A131" t="s">
        <v>75</v>
      </c>
      <c r="B131" s="4">
        <v>4493.6400000000003</v>
      </c>
      <c r="D131"/>
    </row>
    <row r="132" spans="1:4" x14ac:dyDescent="0.25">
      <c r="A132" t="s">
        <v>74</v>
      </c>
      <c r="B132" s="4">
        <v>8877.7999999999993</v>
      </c>
      <c r="D132"/>
    </row>
    <row r="133" spans="1:4" x14ac:dyDescent="0.25">
      <c r="A133" t="s">
        <v>73</v>
      </c>
      <c r="B133" s="4">
        <v>15761.9</v>
      </c>
      <c r="D133"/>
    </row>
    <row r="134" spans="1:4" x14ac:dyDescent="0.25">
      <c r="A134" t="s">
        <v>25</v>
      </c>
      <c r="B134" s="4">
        <v>3025.01</v>
      </c>
      <c r="D134"/>
    </row>
    <row r="135" spans="1:4" x14ac:dyDescent="0.25">
      <c r="A135" t="s">
        <v>26</v>
      </c>
      <c r="B135" s="4">
        <v>3020.19</v>
      </c>
      <c r="D135"/>
    </row>
    <row r="136" spans="1:4" x14ac:dyDescent="0.25">
      <c r="A136" t="s">
        <v>72</v>
      </c>
      <c r="B136" s="4"/>
      <c r="D136"/>
    </row>
    <row r="137" spans="1:4" x14ac:dyDescent="0.25">
      <c r="A137" t="s">
        <v>71</v>
      </c>
      <c r="B137" s="4">
        <v>7870.47</v>
      </c>
      <c r="D137"/>
    </row>
    <row r="138" spans="1:4" x14ac:dyDescent="0.25">
      <c r="A138" t="s">
        <v>70</v>
      </c>
      <c r="B138" s="4">
        <v>5278.25</v>
      </c>
      <c r="D138"/>
    </row>
    <row r="139" spans="1:4" x14ac:dyDescent="0.25">
      <c r="A139" t="s">
        <v>31</v>
      </c>
      <c r="B139" s="4">
        <v>2548.96</v>
      </c>
      <c r="D139"/>
    </row>
    <row r="140" spans="1:4" x14ac:dyDescent="0.25">
      <c r="A140" t="s">
        <v>69</v>
      </c>
      <c r="B140" s="4">
        <v>2944.41</v>
      </c>
      <c r="D140"/>
    </row>
    <row r="141" spans="1:4" x14ac:dyDescent="0.25">
      <c r="A141" t="s">
        <v>68</v>
      </c>
      <c r="B141" s="4">
        <v>400.59</v>
      </c>
      <c r="D141"/>
    </row>
    <row r="142" spans="1:4" x14ac:dyDescent="0.25">
      <c r="A142" t="s">
        <v>67</v>
      </c>
      <c r="B142" s="4">
        <v>1406.86</v>
      </c>
      <c r="D142"/>
    </row>
    <row r="143" spans="1:4" x14ac:dyDescent="0.25">
      <c r="A143" t="s">
        <v>33</v>
      </c>
      <c r="B143" s="4">
        <v>452.05</v>
      </c>
      <c r="D143"/>
    </row>
    <row r="144" spans="1:4" x14ac:dyDescent="0.25">
      <c r="A144" t="s">
        <v>66</v>
      </c>
      <c r="B144" s="4">
        <v>-50</v>
      </c>
      <c r="D144"/>
    </row>
    <row r="145" spans="1:4" x14ac:dyDescent="0.25">
      <c r="A145" t="s">
        <v>65</v>
      </c>
      <c r="B145" s="4">
        <v>90</v>
      </c>
      <c r="D145"/>
    </row>
    <row r="146" spans="1:4" x14ac:dyDescent="0.25">
      <c r="A146" t="s">
        <v>64</v>
      </c>
      <c r="B146" s="4">
        <v>56</v>
      </c>
      <c r="D146"/>
    </row>
    <row r="147" spans="1:4" x14ac:dyDescent="0.25">
      <c r="A147" t="s">
        <v>62</v>
      </c>
      <c r="B147" s="4">
        <v>245.34</v>
      </c>
      <c r="D147"/>
    </row>
    <row r="148" spans="1:4" x14ac:dyDescent="0.25">
      <c r="A148" t="s">
        <v>130</v>
      </c>
      <c r="B148" s="4">
        <v>190</v>
      </c>
      <c r="D148"/>
    </row>
    <row r="149" spans="1:4" x14ac:dyDescent="0.25">
      <c r="A149" t="s">
        <v>131</v>
      </c>
      <c r="B149" s="4">
        <v>24950</v>
      </c>
      <c r="D149"/>
    </row>
    <row r="150" spans="1:4" x14ac:dyDescent="0.25">
      <c r="A150" t="s">
        <v>132</v>
      </c>
      <c r="B150" s="4">
        <v>12630</v>
      </c>
      <c r="D150"/>
    </row>
    <row r="151" spans="1:4" ht="15.75" thickBot="1" x14ac:dyDescent="0.3">
      <c r="A151" t="s">
        <v>147</v>
      </c>
      <c r="B151" s="5">
        <f>SUM(B126:B150)</f>
        <v>179151.32999999996</v>
      </c>
      <c r="D151"/>
    </row>
    <row r="152" spans="1:4" ht="15.75" thickTop="1" x14ac:dyDescent="0.25">
      <c r="B152" s="4"/>
      <c r="D1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5858-D3FE-44C7-AC3D-36CF423214C6}">
  <dimension ref="A1:D159"/>
  <sheetViews>
    <sheetView workbookViewId="0">
      <selection activeCell="C10" sqref="C10"/>
    </sheetView>
  </sheetViews>
  <sheetFormatPr defaultRowHeight="15" x14ac:dyDescent="0.25"/>
  <cols>
    <col min="1" max="1" width="83" bestFit="1" customWidth="1"/>
    <col min="2" max="2" width="11.5703125" bestFit="1" customWidth="1"/>
    <col min="3" max="3" width="83" bestFit="1" customWidth="1"/>
    <col min="4" max="4" width="11.5703125" style="4" bestFit="1" customWidth="1"/>
  </cols>
  <sheetData>
    <row r="1" spans="1:4" x14ac:dyDescent="0.25">
      <c r="A1" s="6" t="s">
        <v>133</v>
      </c>
    </row>
    <row r="3" spans="1:4" s="7" customFormat="1" x14ac:dyDescent="0.25">
      <c r="A3" s="7" t="s">
        <v>61</v>
      </c>
      <c r="B3" s="8" t="s">
        <v>60</v>
      </c>
    </row>
    <row r="4" spans="1:4" x14ac:dyDescent="0.25">
      <c r="A4" t="s">
        <v>19</v>
      </c>
      <c r="B4" s="4">
        <v>67112.66</v>
      </c>
      <c r="D4"/>
    </row>
    <row r="5" spans="1:4" x14ac:dyDescent="0.25">
      <c r="A5" t="s">
        <v>20</v>
      </c>
      <c r="B5" s="4">
        <v>6100.14</v>
      </c>
      <c r="D5"/>
    </row>
    <row r="6" spans="1:4" x14ac:dyDescent="0.25">
      <c r="A6" t="s">
        <v>21</v>
      </c>
      <c r="B6" s="4">
        <v>11868.04</v>
      </c>
      <c r="D6"/>
    </row>
    <row r="7" spans="1:4" x14ac:dyDescent="0.25">
      <c r="A7" t="s">
        <v>125</v>
      </c>
      <c r="B7" s="4">
        <v>0</v>
      </c>
      <c r="D7"/>
    </row>
    <row r="8" spans="1:4" ht="13.5" customHeight="1" x14ac:dyDescent="0.25">
      <c r="A8" t="s">
        <v>23</v>
      </c>
      <c r="B8" s="4">
        <v>-327.57</v>
      </c>
      <c r="D8"/>
    </row>
    <row r="9" spans="1:4" x14ac:dyDescent="0.25">
      <c r="A9" t="s">
        <v>24</v>
      </c>
      <c r="B9" s="4">
        <v>1650</v>
      </c>
      <c r="D9"/>
    </row>
    <row r="10" spans="1:4" x14ac:dyDescent="0.25">
      <c r="A10" t="s">
        <v>25</v>
      </c>
      <c r="B10" s="4">
        <v>4797.8999999999996</v>
      </c>
      <c r="D10"/>
    </row>
    <row r="11" spans="1:4" x14ac:dyDescent="0.25">
      <c r="A11" t="s">
        <v>26</v>
      </c>
      <c r="B11" s="4">
        <v>10506.12</v>
      </c>
      <c r="D11"/>
    </row>
    <row r="12" spans="1:4" x14ac:dyDescent="0.25">
      <c r="A12" t="s">
        <v>27</v>
      </c>
      <c r="B12" s="4">
        <v>71578.759999999995</v>
      </c>
      <c r="D12"/>
    </row>
    <row r="13" spans="1:4" x14ac:dyDescent="0.25">
      <c r="A13" t="s">
        <v>55</v>
      </c>
      <c r="B13" s="4">
        <v>0</v>
      </c>
      <c r="D13"/>
    </row>
    <row r="14" spans="1:4" x14ac:dyDescent="0.25">
      <c r="A14" t="s">
        <v>28</v>
      </c>
      <c r="B14" s="4">
        <v>154.91999999999999</v>
      </c>
      <c r="D14"/>
    </row>
    <row r="15" spans="1:4" x14ac:dyDescent="0.25">
      <c r="A15" t="s">
        <v>29</v>
      </c>
      <c r="B15" s="4">
        <v>3671.32</v>
      </c>
      <c r="D15"/>
    </row>
    <row r="16" spans="1:4" x14ac:dyDescent="0.25">
      <c r="A16" t="s">
        <v>30</v>
      </c>
      <c r="B16" s="4">
        <v>0</v>
      </c>
      <c r="D16"/>
    </row>
    <row r="17" spans="1:4" x14ac:dyDescent="0.25">
      <c r="A17" t="s">
        <v>31</v>
      </c>
      <c r="B17" s="4">
        <v>5658.97</v>
      </c>
      <c r="D17"/>
    </row>
    <row r="18" spans="1:4" x14ac:dyDescent="0.25">
      <c r="A18" t="s">
        <v>32</v>
      </c>
      <c r="B18" s="4">
        <v>1381.3</v>
      </c>
      <c r="D18"/>
    </row>
    <row r="19" spans="1:4" x14ac:dyDescent="0.25">
      <c r="A19" t="s">
        <v>33</v>
      </c>
      <c r="B19" s="4">
        <v>96.4</v>
      </c>
      <c r="D19"/>
    </row>
    <row r="20" spans="1:4" x14ac:dyDescent="0.25">
      <c r="A20" t="s">
        <v>34</v>
      </c>
      <c r="B20" s="4">
        <v>0</v>
      </c>
      <c r="D20"/>
    </row>
    <row r="21" spans="1:4" x14ac:dyDescent="0.25">
      <c r="A21" t="s">
        <v>54</v>
      </c>
      <c r="B21" s="4">
        <v>490</v>
      </c>
      <c r="D21"/>
    </row>
    <row r="22" spans="1:4" x14ac:dyDescent="0.25">
      <c r="A22" t="s">
        <v>35</v>
      </c>
      <c r="B22" s="4">
        <v>145</v>
      </c>
      <c r="D22"/>
    </row>
    <row r="23" spans="1:4" x14ac:dyDescent="0.25">
      <c r="A23" t="s">
        <v>53</v>
      </c>
      <c r="B23" s="4">
        <v>99.75</v>
      </c>
      <c r="D23"/>
    </row>
    <row r="24" spans="1:4" x14ac:dyDescent="0.25">
      <c r="A24" t="s">
        <v>52</v>
      </c>
      <c r="B24" s="24"/>
      <c r="D24"/>
    </row>
    <row r="25" spans="1:4" x14ac:dyDescent="0.25">
      <c r="A25" t="s">
        <v>36</v>
      </c>
      <c r="B25" s="4">
        <v>194.23</v>
      </c>
      <c r="D25"/>
    </row>
    <row r="26" spans="1:4" x14ac:dyDescent="0.25">
      <c r="A26" t="s">
        <v>37</v>
      </c>
      <c r="B26" s="4">
        <v>1058.06</v>
      </c>
      <c r="D26"/>
    </row>
    <row r="27" spans="1:4" x14ac:dyDescent="0.25">
      <c r="A27" t="s">
        <v>38</v>
      </c>
      <c r="B27" s="4">
        <v>54.17</v>
      </c>
      <c r="D27"/>
    </row>
    <row r="28" spans="1:4" x14ac:dyDescent="0.25">
      <c r="A28" t="s">
        <v>39</v>
      </c>
      <c r="B28" s="4">
        <v>63.17</v>
      </c>
      <c r="D28"/>
    </row>
    <row r="29" spans="1:4" x14ac:dyDescent="0.25">
      <c r="A29" t="s">
        <v>51</v>
      </c>
      <c r="B29" s="4">
        <v>210</v>
      </c>
      <c r="D29"/>
    </row>
    <row r="30" spans="1:4" x14ac:dyDescent="0.25">
      <c r="A30" t="s">
        <v>40</v>
      </c>
      <c r="B30" s="4">
        <v>-123.06</v>
      </c>
      <c r="D30"/>
    </row>
    <row r="31" spans="1:4" x14ac:dyDescent="0.25">
      <c r="A31" t="s">
        <v>126</v>
      </c>
      <c r="B31" s="4">
        <v>323.91000000000003</v>
      </c>
      <c r="D31"/>
    </row>
    <row r="32" spans="1:4" x14ac:dyDescent="0.25">
      <c r="A32" t="s">
        <v>127</v>
      </c>
      <c r="B32" s="4">
        <v>87500</v>
      </c>
      <c r="D32"/>
    </row>
    <row r="33" spans="1:4" x14ac:dyDescent="0.25">
      <c r="A33" t="s">
        <v>134</v>
      </c>
      <c r="B33" s="4">
        <v>8000</v>
      </c>
      <c r="D33"/>
    </row>
    <row r="34" spans="1:4" x14ac:dyDescent="0.25">
      <c r="A34" t="s">
        <v>135</v>
      </c>
      <c r="B34" s="4">
        <v>23000</v>
      </c>
      <c r="D34"/>
    </row>
    <row r="35" spans="1:4" x14ac:dyDescent="0.25">
      <c r="A35" t="s">
        <v>136</v>
      </c>
      <c r="B35" s="4">
        <v>100</v>
      </c>
      <c r="D35"/>
    </row>
    <row r="36" spans="1:4" x14ac:dyDescent="0.25">
      <c r="A36" t="s">
        <v>50</v>
      </c>
      <c r="B36" s="4">
        <v>0</v>
      </c>
      <c r="D36"/>
    </row>
    <row r="37" spans="1:4" x14ac:dyDescent="0.25">
      <c r="A37" t="s">
        <v>49</v>
      </c>
      <c r="B37" s="4">
        <v>0</v>
      </c>
      <c r="D37"/>
    </row>
    <row r="38" spans="1:4" x14ac:dyDescent="0.25">
      <c r="A38" t="s">
        <v>48</v>
      </c>
      <c r="B38" s="4">
        <v>0</v>
      </c>
      <c r="D38"/>
    </row>
    <row r="39" spans="1:4" x14ac:dyDescent="0.25">
      <c r="A39" t="s">
        <v>47</v>
      </c>
      <c r="B39" s="4">
        <v>0</v>
      </c>
      <c r="D39"/>
    </row>
    <row r="40" spans="1:4" x14ac:dyDescent="0.25">
      <c r="A40" t="s">
        <v>41</v>
      </c>
      <c r="B40" s="4">
        <v>0</v>
      </c>
      <c r="D40"/>
    </row>
    <row r="41" spans="1:4" x14ac:dyDescent="0.25">
      <c r="A41" t="s">
        <v>46</v>
      </c>
      <c r="B41" s="4">
        <v>0</v>
      </c>
      <c r="D41"/>
    </row>
    <row r="42" spans="1:4" x14ac:dyDescent="0.25">
      <c r="A42" t="s">
        <v>42</v>
      </c>
      <c r="B42" s="4">
        <v>1325.01</v>
      </c>
      <c r="D42"/>
    </row>
    <row r="43" spans="1:4" ht="15.75" thickBot="1" x14ac:dyDescent="0.3">
      <c r="A43" s="1" t="s">
        <v>1</v>
      </c>
      <c r="B43" s="5">
        <f>SUM(B4:B42)</f>
        <v>306689.20000000007</v>
      </c>
      <c r="D43"/>
    </row>
    <row r="44" spans="1:4" ht="15.75" thickTop="1" x14ac:dyDescent="0.25"/>
    <row r="45" spans="1:4" x14ac:dyDescent="0.25">
      <c r="A45" t="s">
        <v>43</v>
      </c>
      <c r="B45" s="4">
        <v>-199500</v>
      </c>
      <c r="D45"/>
    </row>
    <row r="46" spans="1:4" x14ac:dyDescent="0.25">
      <c r="A46" t="s">
        <v>45</v>
      </c>
      <c r="B46" s="4">
        <v>-70402.25</v>
      </c>
      <c r="D46"/>
    </row>
    <row r="47" spans="1:4" x14ac:dyDescent="0.25">
      <c r="A47" t="s">
        <v>44</v>
      </c>
      <c r="B47" s="4">
        <v>-17081.009999999998</v>
      </c>
      <c r="D47"/>
    </row>
    <row r="48" spans="1:4" ht="15.75" thickBot="1" x14ac:dyDescent="0.3">
      <c r="A48" s="1" t="s">
        <v>2</v>
      </c>
      <c r="B48" s="5">
        <f>SUM(B45:B47)</f>
        <v>-286983.26</v>
      </c>
      <c r="D48"/>
    </row>
    <row r="49" spans="1:4" ht="15.75" thickTop="1" x14ac:dyDescent="0.25">
      <c r="B49" s="4"/>
      <c r="D49"/>
    </row>
    <row r="50" spans="1:4" x14ac:dyDescent="0.25">
      <c r="B50" s="4"/>
      <c r="D50"/>
    </row>
    <row r="51" spans="1:4" x14ac:dyDescent="0.25">
      <c r="A51" s="6" t="s">
        <v>120</v>
      </c>
    </row>
    <row r="52" spans="1:4" x14ac:dyDescent="0.25">
      <c r="A52" s="6"/>
    </row>
    <row r="53" spans="1:4" s="7" customFormat="1" x14ac:dyDescent="0.25">
      <c r="A53" s="7" t="s">
        <v>61</v>
      </c>
      <c r="B53" s="8" t="s">
        <v>60</v>
      </c>
    </row>
    <row r="54" spans="1:4" x14ac:dyDescent="0.25">
      <c r="B54" s="4"/>
      <c r="D54"/>
    </row>
    <row r="55" spans="1:4" x14ac:dyDescent="0.25">
      <c r="A55" t="s">
        <v>19</v>
      </c>
      <c r="B55" s="4">
        <v>298591.08</v>
      </c>
      <c r="D55"/>
    </row>
    <row r="56" spans="1:4" x14ac:dyDescent="0.25">
      <c r="A56" t="s">
        <v>20</v>
      </c>
      <c r="B56" s="4">
        <v>24812.400000000001</v>
      </c>
      <c r="D56"/>
    </row>
    <row r="57" spans="1:4" x14ac:dyDescent="0.25">
      <c r="A57" t="s">
        <v>21</v>
      </c>
      <c r="B57" s="4">
        <v>46851.77</v>
      </c>
      <c r="D57"/>
    </row>
    <row r="58" spans="1:4" x14ac:dyDescent="0.25">
      <c r="A58" t="s">
        <v>115</v>
      </c>
      <c r="B58" s="24">
        <v>10774.5</v>
      </c>
      <c r="D58"/>
    </row>
    <row r="59" spans="1:4" x14ac:dyDescent="0.25">
      <c r="A59" t="s">
        <v>22</v>
      </c>
      <c r="B59" s="24">
        <v>2686.04</v>
      </c>
      <c r="D59"/>
    </row>
    <row r="60" spans="1:4" x14ac:dyDescent="0.25">
      <c r="A60" t="s">
        <v>114</v>
      </c>
      <c r="B60" s="4">
        <v>75</v>
      </c>
      <c r="D60"/>
    </row>
    <row r="61" spans="1:4" x14ac:dyDescent="0.25">
      <c r="A61" t="s">
        <v>113</v>
      </c>
      <c r="B61" s="4">
        <v>0</v>
      </c>
      <c r="D61"/>
    </row>
    <row r="62" spans="1:4" x14ac:dyDescent="0.25">
      <c r="A62" t="s">
        <v>137</v>
      </c>
      <c r="B62" s="4">
        <v>0</v>
      </c>
      <c r="D62"/>
    </row>
    <row r="63" spans="1:4" x14ac:dyDescent="0.25">
      <c r="A63" t="s">
        <v>112</v>
      </c>
      <c r="B63" s="4">
        <v>0</v>
      </c>
      <c r="D63"/>
    </row>
    <row r="64" spans="1:4" x14ac:dyDescent="0.25">
      <c r="A64" t="s">
        <v>111</v>
      </c>
      <c r="B64" s="4">
        <v>0</v>
      </c>
      <c r="D64"/>
    </row>
    <row r="65" spans="1:4" x14ac:dyDescent="0.25">
      <c r="A65" t="s">
        <v>110</v>
      </c>
      <c r="B65" s="4">
        <v>0</v>
      </c>
      <c r="D65"/>
    </row>
    <row r="66" spans="1:4" x14ac:dyDescent="0.25">
      <c r="A66" t="s">
        <v>23</v>
      </c>
      <c r="B66" s="4">
        <v>0</v>
      </c>
      <c r="D66"/>
    </row>
    <row r="67" spans="1:4" x14ac:dyDescent="0.25">
      <c r="A67" t="s">
        <v>109</v>
      </c>
      <c r="B67" s="4">
        <v>20037.45</v>
      </c>
      <c r="D67"/>
    </row>
    <row r="68" spans="1:4" x14ac:dyDescent="0.25">
      <c r="A68" t="s">
        <v>108</v>
      </c>
      <c r="B68" s="24">
        <v>0</v>
      </c>
      <c r="D68"/>
    </row>
    <row r="69" spans="1:4" x14ac:dyDescent="0.25">
      <c r="A69" t="s">
        <v>28</v>
      </c>
      <c r="B69" s="4">
        <v>5967.51</v>
      </c>
      <c r="D69"/>
    </row>
    <row r="70" spans="1:4" x14ac:dyDescent="0.25">
      <c r="A70" t="s">
        <v>107</v>
      </c>
      <c r="B70" s="24">
        <v>2611.8000000000002</v>
      </c>
      <c r="D70"/>
    </row>
    <row r="71" spans="1:4" x14ac:dyDescent="0.25">
      <c r="A71" t="s">
        <v>32</v>
      </c>
      <c r="B71" s="4">
        <v>202.83</v>
      </c>
      <c r="D71"/>
    </row>
    <row r="72" spans="1:4" x14ac:dyDescent="0.25">
      <c r="A72" t="s">
        <v>106</v>
      </c>
      <c r="B72" s="4">
        <v>0</v>
      </c>
      <c r="D72"/>
    </row>
    <row r="73" spans="1:4" x14ac:dyDescent="0.25">
      <c r="A73" t="s">
        <v>34</v>
      </c>
      <c r="B73" s="4">
        <v>400</v>
      </c>
      <c r="D73"/>
    </row>
    <row r="74" spans="1:4" x14ac:dyDescent="0.25">
      <c r="A74" t="s">
        <v>105</v>
      </c>
      <c r="B74" s="4"/>
      <c r="D74"/>
    </row>
    <row r="75" spans="1:4" x14ac:dyDescent="0.25">
      <c r="A75" t="s">
        <v>104</v>
      </c>
      <c r="B75" s="4">
        <v>1160</v>
      </c>
      <c r="D75"/>
    </row>
    <row r="76" spans="1:4" x14ac:dyDescent="0.25">
      <c r="A76" t="s">
        <v>103</v>
      </c>
      <c r="B76" s="4">
        <v>0</v>
      </c>
      <c r="D76"/>
    </row>
    <row r="77" spans="1:4" x14ac:dyDescent="0.25">
      <c r="A77" t="s">
        <v>138</v>
      </c>
      <c r="B77" s="4">
        <v>10.6</v>
      </c>
      <c r="D77"/>
    </row>
    <row r="78" spans="1:4" x14ac:dyDescent="0.25">
      <c r="A78" t="s">
        <v>139</v>
      </c>
      <c r="B78" s="4">
        <v>857.84</v>
      </c>
      <c r="D78"/>
    </row>
    <row r="79" spans="1:4" x14ac:dyDescent="0.25">
      <c r="A79" t="s">
        <v>36</v>
      </c>
      <c r="B79" s="4">
        <v>368.72</v>
      </c>
      <c r="D79"/>
    </row>
    <row r="80" spans="1:4" x14ac:dyDescent="0.25">
      <c r="A80" t="s">
        <v>101</v>
      </c>
      <c r="B80" s="4">
        <v>50</v>
      </c>
      <c r="D80"/>
    </row>
    <row r="81" spans="1:4" x14ac:dyDescent="0.25">
      <c r="A81" t="s">
        <v>37</v>
      </c>
      <c r="B81" s="4">
        <v>6046.58</v>
      </c>
      <c r="D81"/>
    </row>
    <row r="82" spans="1:4" x14ac:dyDescent="0.25">
      <c r="A82" t="s">
        <v>38</v>
      </c>
      <c r="B82" s="4">
        <v>1739.31</v>
      </c>
      <c r="D82"/>
    </row>
    <row r="83" spans="1:4" x14ac:dyDescent="0.25">
      <c r="A83" t="s">
        <v>39</v>
      </c>
      <c r="B83" s="4">
        <v>1251.08</v>
      </c>
      <c r="D83"/>
    </row>
    <row r="84" spans="1:4" x14ac:dyDescent="0.25">
      <c r="A84" t="s">
        <v>51</v>
      </c>
      <c r="B84" s="4">
        <v>1118.49</v>
      </c>
      <c r="D84"/>
    </row>
    <row r="85" spans="1:4" x14ac:dyDescent="0.25">
      <c r="A85" t="s">
        <v>40</v>
      </c>
      <c r="B85" s="4">
        <v>3420.2</v>
      </c>
      <c r="D85"/>
    </row>
    <row r="86" spans="1:4" x14ac:dyDescent="0.25">
      <c r="A86" t="s">
        <v>50</v>
      </c>
      <c r="B86" s="4">
        <v>1401</v>
      </c>
      <c r="D86"/>
    </row>
    <row r="87" spans="1:4" x14ac:dyDescent="0.25">
      <c r="A87" t="s">
        <v>100</v>
      </c>
      <c r="B87" s="26"/>
      <c r="D87"/>
    </row>
    <row r="88" spans="1:4" x14ac:dyDescent="0.25">
      <c r="A88" t="s">
        <v>99</v>
      </c>
      <c r="B88" s="4">
        <v>88.73</v>
      </c>
      <c r="D88"/>
    </row>
    <row r="89" spans="1:4" x14ac:dyDescent="0.25">
      <c r="A89" t="s">
        <v>98</v>
      </c>
      <c r="B89" s="4">
        <v>233</v>
      </c>
      <c r="D89"/>
    </row>
    <row r="90" spans="1:4" x14ac:dyDescent="0.25">
      <c r="A90" t="s">
        <v>97</v>
      </c>
      <c r="B90" s="4">
        <v>124.58</v>
      </c>
      <c r="D90"/>
    </row>
    <row r="91" spans="1:4" x14ac:dyDescent="0.25">
      <c r="A91" t="s">
        <v>96</v>
      </c>
      <c r="B91" s="4">
        <v>0</v>
      </c>
      <c r="D91"/>
    </row>
    <row r="92" spans="1:4" x14ac:dyDescent="0.25">
      <c r="A92" t="s">
        <v>49</v>
      </c>
      <c r="B92" s="4">
        <v>0</v>
      </c>
      <c r="D92"/>
    </row>
    <row r="93" spans="1:4" x14ac:dyDescent="0.25">
      <c r="A93" t="s">
        <v>95</v>
      </c>
      <c r="B93" s="4">
        <v>0</v>
      </c>
      <c r="D93"/>
    </row>
    <row r="94" spans="1:4" x14ac:dyDescent="0.25">
      <c r="A94" t="s">
        <v>94</v>
      </c>
      <c r="B94" s="4"/>
      <c r="D94"/>
    </row>
    <row r="95" spans="1:4" x14ac:dyDescent="0.25">
      <c r="A95" t="s">
        <v>93</v>
      </c>
      <c r="B95" s="4">
        <v>205.46</v>
      </c>
      <c r="D95"/>
    </row>
    <row r="96" spans="1:4" x14ac:dyDescent="0.25">
      <c r="A96" t="s">
        <v>92</v>
      </c>
      <c r="B96" s="4"/>
      <c r="D96"/>
    </row>
    <row r="97" spans="1:4" x14ac:dyDescent="0.25">
      <c r="A97" t="s">
        <v>91</v>
      </c>
      <c r="B97" s="4">
        <v>1416.85</v>
      </c>
      <c r="D97"/>
    </row>
    <row r="98" spans="1:4" x14ac:dyDescent="0.25">
      <c r="A98" t="s">
        <v>90</v>
      </c>
      <c r="B98" s="4">
        <v>0</v>
      </c>
      <c r="D98"/>
    </row>
    <row r="99" spans="1:4" x14ac:dyDescent="0.25">
      <c r="A99" t="s">
        <v>140</v>
      </c>
      <c r="B99" s="4">
        <v>14470.76</v>
      </c>
      <c r="D99"/>
    </row>
    <row r="100" spans="1:4" x14ac:dyDescent="0.25">
      <c r="A100" t="s">
        <v>128</v>
      </c>
      <c r="B100" s="4">
        <v>10.99</v>
      </c>
      <c r="D100"/>
    </row>
    <row r="101" spans="1:4" x14ac:dyDescent="0.25">
      <c r="A101" t="s">
        <v>88</v>
      </c>
      <c r="B101" s="4">
        <v>1232.4000000000001</v>
      </c>
      <c r="D101"/>
    </row>
    <row r="102" spans="1:4" x14ac:dyDescent="0.25">
      <c r="A102" t="s">
        <v>87</v>
      </c>
      <c r="B102" s="4"/>
      <c r="D102"/>
    </row>
    <row r="103" spans="1:4" x14ac:dyDescent="0.25">
      <c r="A103" t="s">
        <v>86</v>
      </c>
      <c r="B103" s="4">
        <v>0</v>
      </c>
      <c r="D103"/>
    </row>
    <row r="104" spans="1:4" x14ac:dyDescent="0.25">
      <c r="A104" t="s">
        <v>85</v>
      </c>
      <c r="B104" s="4"/>
      <c r="D104"/>
    </row>
    <row r="105" spans="1:4" x14ac:dyDescent="0.25">
      <c r="A105" t="s">
        <v>141</v>
      </c>
      <c r="B105" s="4">
        <v>105</v>
      </c>
      <c r="D105"/>
    </row>
    <row r="106" spans="1:4" x14ac:dyDescent="0.25">
      <c r="A106" t="s">
        <v>142</v>
      </c>
      <c r="B106" s="4">
        <v>135</v>
      </c>
      <c r="D106"/>
    </row>
    <row r="107" spans="1:4" x14ac:dyDescent="0.25">
      <c r="A107" t="s">
        <v>143</v>
      </c>
      <c r="B107" s="4">
        <v>624.9</v>
      </c>
      <c r="D107"/>
    </row>
    <row r="108" spans="1:4" x14ac:dyDescent="0.25">
      <c r="A108" t="s">
        <v>47</v>
      </c>
      <c r="B108" s="4">
        <v>-938.02</v>
      </c>
      <c r="D108"/>
    </row>
    <row r="109" spans="1:4" x14ac:dyDescent="0.25">
      <c r="A109" t="s">
        <v>84</v>
      </c>
      <c r="B109" s="4">
        <v>3495.73</v>
      </c>
      <c r="D109"/>
    </row>
    <row r="110" spans="1:4" x14ac:dyDescent="0.25">
      <c r="A110" t="s">
        <v>83</v>
      </c>
      <c r="B110" s="4">
        <v>471.1</v>
      </c>
      <c r="D110"/>
    </row>
    <row r="111" spans="1:4" x14ac:dyDescent="0.25">
      <c r="A111" t="s">
        <v>41</v>
      </c>
      <c r="B111" s="4">
        <v>403.55</v>
      </c>
      <c r="D111"/>
    </row>
    <row r="112" spans="1:4" x14ac:dyDescent="0.25">
      <c r="A112" t="s">
        <v>42</v>
      </c>
      <c r="B112" s="4">
        <v>681.36</v>
      </c>
      <c r="D112"/>
    </row>
    <row r="113" spans="1:4" ht="15.75" thickBot="1" x14ac:dyDescent="0.3">
      <c r="A113" s="1" t="s">
        <v>1</v>
      </c>
      <c r="B113" s="5">
        <f>SUM(B54:B112)</f>
        <v>453195.59</v>
      </c>
      <c r="D113"/>
    </row>
    <row r="114" spans="1:4" ht="15.75" thickTop="1" x14ac:dyDescent="0.25">
      <c r="B114" s="4"/>
      <c r="D114"/>
    </row>
    <row r="115" spans="1:4" x14ac:dyDescent="0.25">
      <c r="A115" t="s">
        <v>82</v>
      </c>
      <c r="B115" s="4">
        <v>0</v>
      </c>
      <c r="D115"/>
    </row>
    <row r="116" spans="1:4" x14ac:dyDescent="0.25">
      <c r="A116" t="s">
        <v>143</v>
      </c>
      <c r="B116" s="4">
        <v>-319.26</v>
      </c>
      <c r="D116"/>
    </row>
    <row r="117" spans="1:4" x14ac:dyDescent="0.25">
      <c r="A117" t="s">
        <v>80</v>
      </c>
      <c r="B117" s="4">
        <v>-840.82</v>
      </c>
      <c r="D117"/>
    </row>
    <row r="118" spans="1:4" x14ac:dyDescent="0.25">
      <c r="A118" t="s">
        <v>79</v>
      </c>
      <c r="B118" s="4">
        <v>-263647.83</v>
      </c>
      <c r="D118"/>
    </row>
    <row r="119" spans="1:4" x14ac:dyDescent="0.25">
      <c r="A119" t="s">
        <v>44</v>
      </c>
      <c r="B119" s="4">
        <v>-16785.060000000001</v>
      </c>
      <c r="D119"/>
    </row>
    <row r="120" spans="1:4" x14ac:dyDescent="0.25">
      <c r="A120" t="s">
        <v>78</v>
      </c>
      <c r="B120" s="4">
        <v>0</v>
      </c>
      <c r="D120"/>
    </row>
    <row r="121" spans="1:4" ht="15.75" thickBot="1" x14ac:dyDescent="0.3">
      <c r="A121" s="1" t="s">
        <v>2</v>
      </c>
      <c r="B121" s="5">
        <f>SUM(B116:B119)</f>
        <v>-281592.97000000003</v>
      </c>
      <c r="D121"/>
    </row>
    <row r="122" spans="1:4" ht="15.75" thickTop="1" x14ac:dyDescent="0.25">
      <c r="B122" s="4"/>
      <c r="D122"/>
    </row>
    <row r="123" spans="1:4" x14ac:dyDescent="0.25">
      <c r="A123" s="6" t="s">
        <v>116</v>
      </c>
    </row>
    <row r="125" spans="1:4" x14ac:dyDescent="0.25">
      <c r="A125" s="7" t="s">
        <v>61</v>
      </c>
      <c r="B125" s="8"/>
      <c r="D125"/>
    </row>
    <row r="126" spans="1:4" x14ac:dyDescent="0.25">
      <c r="A126" t="s">
        <v>59</v>
      </c>
      <c r="B126" s="4">
        <v>212833.58</v>
      </c>
      <c r="D126"/>
    </row>
    <row r="127" spans="1:4" x14ac:dyDescent="0.25">
      <c r="A127" t="s">
        <v>58</v>
      </c>
      <c r="B127" s="4">
        <v>-61067.3</v>
      </c>
      <c r="D127"/>
    </row>
    <row r="128" spans="1:4" ht="15.75" thickBot="1" x14ac:dyDescent="0.3">
      <c r="A128" t="s">
        <v>147</v>
      </c>
      <c r="B128" s="5">
        <v>47227.740000000005</v>
      </c>
      <c r="D128"/>
    </row>
    <row r="129" spans="1:4" ht="15.75" thickTop="1" x14ac:dyDescent="0.25">
      <c r="B129" s="4"/>
      <c r="D129"/>
    </row>
    <row r="130" spans="1:4" x14ac:dyDescent="0.25">
      <c r="B130" s="4"/>
      <c r="D130"/>
    </row>
    <row r="131" spans="1:4" x14ac:dyDescent="0.25">
      <c r="A131" s="6" t="s">
        <v>56</v>
      </c>
    </row>
    <row r="132" spans="1:4" x14ac:dyDescent="0.25">
      <c r="B132" s="4"/>
      <c r="D132"/>
    </row>
    <row r="133" spans="1:4" x14ac:dyDescent="0.25">
      <c r="A133" s="7" t="s">
        <v>61</v>
      </c>
      <c r="B133" s="8" t="s">
        <v>60</v>
      </c>
      <c r="D133"/>
    </row>
    <row r="134" spans="1:4" x14ac:dyDescent="0.25">
      <c r="A134" t="s">
        <v>17</v>
      </c>
      <c r="B134" s="4">
        <f>SUM(11935+48755+2290)</f>
        <v>62980</v>
      </c>
      <c r="D134"/>
    </row>
    <row r="135" spans="1:4" x14ac:dyDescent="0.25">
      <c r="A135" t="s">
        <v>144</v>
      </c>
      <c r="B135" s="4">
        <f>SUM(2040+67820)</f>
        <v>69860</v>
      </c>
      <c r="D135"/>
    </row>
    <row r="136" spans="1:4" x14ac:dyDescent="0.25">
      <c r="A136" t="s">
        <v>145</v>
      </c>
      <c r="B136" s="4">
        <f>SUM(26090+97840)</f>
        <v>123930</v>
      </c>
      <c r="D136"/>
    </row>
    <row r="137" spans="1:4" x14ac:dyDescent="0.25">
      <c r="A137" t="s">
        <v>77</v>
      </c>
      <c r="B137" s="4">
        <v>38560</v>
      </c>
      <c r="D137"/>
    </row>
    <row r="138" spans="1:4" x14ac:dyDescent="0.25">
      <c r="A138" t="s">
        <v>76</v>
      </c>
      <c r="B138" s="4">
        <v>150</v>
      </c>
      <c r="D138"/>
    </row>
    <row r="139" spans="1:4" x14ac:dyDescent="0.25">
      <c r="A139" t="s">
        <v>75</v>
      </c>
      <c r="B139" s="4">
        <v>4231.0600000000004</v>
      </c>
      <c r="D139"/>
    </row>
    <row r="140" spans="1:4" x14ac:dyDescent="0.25">
      <c r="A140" t="s">
        <v>74</v>
      </c>
      <c r="B140" s="4">
        <v>3557.48</v>
      </c>
      <c r="D140"/>
    </row>
    <row r="141" spans="1:4" x14ac:dyDescent="0.25">
      <c r="A141" t="s">
        <v>73</v>
      </c>
      <c r="B141" s="4">
        <v>14738.3</v>
      </c>
      <c r="D141"/>
    </row>
    <row r="142" spans="1:4" x14ac:dyDescent="0.25">
      <c r="A142" t="s">
        <v>25</v>
      </c>
      <c r="B142" s="4">
        <v>2703.24</v>
      </c>
      <c r="D142"/>
    </row>
    <row r="143" spans="1:4" x14ac:dyDescent="0.25">
      <c r="A143" t="s">
        <v>26</v>
      </c>
      <c r="B143" s="4">
        <v>3234.5</v>
      </c>
      <c r="D143"/>
    </row>
    <row r="144" spans="1:4" x14ac:dyDescent="0.25">
      <c r="A144" t="s">
        <v>72</v>
      </c>
      <c r="B144" s="4">
        <v>0</v>
      </c>
      <c r="D144"/>
    </row>
    <row r="145" spans="1:4" x14ac:dyDescent="0.25">
      <c r="A145" t="s">
        <v>71</v>
      </c>
      <c r="B145" s="4">
        <v>8441.65</v>
      </c>
      <c r="D145"/>
    </row>
    <row r="146" spans="1:4" x14ac:dyDescent="0.25">
      <c r="A146" t="s">
        <v>70</v>
      </c>
      <c r="B146" s="4">
        <v>5364.25</v>
      </c>
      <c r="D146"/>
    </row>
    <row r="147" spans="1:4" x14ac:dyDescent="0.25">
      <c r="A147" t="s">
        <v>31</v>
      </c>
      <c r="B147" s="4">
        <v>2024.65</v>
      </c>
      <c r="D147"/>
    </row>
    <row r="148" spans="1:4" x14ac:dyDescent="0.25">
      <c r="A148" t="s">
        <v>69</v>
      </c>
      <c r="B148" s="4">
        <v>2374.8200000000002</v>
      </c>
      <c r="D148"/>
    </row>
    <row r="149" spans="1:4" x14ac:dyDescent="0.25">
      <c r="A149" t="s">
        <v>68</v>
      </c>
      <c r="B149" s="4">
        <v>397.41</v>
      </c>
      <c r="D149"/>
    </row>
    <row r="150" spans="1:4" x14ac:dyDescent="0.25">
      <c r="A150" t="s">
        <v>67</v>
      </c>
      <c r="B150" s="4">
        <v>1723.69</v>
      </c>
      <c r="D150"/>
    </row>
    <row r="151" spans="1:4" x14ac:dyDescent="0.25">
      <c r="A151" t="s">
        <v>33</v>
      </c>
      <c r="B151" s="4">
        <v>264.97000000000003</v>
      </c>
      <c r="D151"/>
    </row>
    <row r="152" spans="1:4" x14ac:dyDescent="0.25">
      <c r="A152" t="s">
        <v>66</v>
      </c>
      <c r="B152" s="4">
        <v>0</v>
      </c>
      <c r="D152"/>
    </row>
    <row r="153" spans="1:4" x14ac:dyDescent="0.25">
      <c r="A153" t="s">
        <v>65</v>
      </c>
      <c r="B153" s="4">
        <v>90</v>
      </c>
      <c r="D153"/>
    </row>
    <row r="154" spans="1:4" x14ac:dyDescent="0.25">
      <c r="A154" t="s">
        <v>64</v>
      </c>
      <c r="B154" s="4">
        <v>73.33</v>
      </c>
      <c r="D154"/>
    </row>
    <row r="155" spans="1:4" x14ac:dyDescent="0.25">
      <c r="A155" t="s">
        <v>63</v>
      </c>
      <c r="B155" s="4">
        <v>0</v>
      </c>
      <c r="D155"/>
    </row>
    <row r="156" spans="1:4" x14ac:dyDescent="0.25">
      <c r="A156" t="s">
        <v>146</v>
      </c>
      <c r="B156" s="4">
        <v>124.25</v>
      </c>
      <c r="D156"/>
    </row>
    <row r="157" spans="1:4" x14ac:dyDescent="0.25">
      <c r="B157" s="4"/>
      <c r="D157"/>
    </row>
    <row r="158" spans="1:4" ht="15.75" thickBot="1" x14ac:dyDescent="0.3">
      <c r="A158" t="s">
        <v>147</v>
      </c>
      <c r="B158" s="5">
        <f>SUM(B134:B157)</f>
        <v>344823.6</v>
      </c>
      <c r="D158"/>
    </row>
    <row r="159" spans="1:4" ht="15.75" thickTop="1" x14ac:dyDescent="0.25">
      <c r="B159" s="4"/>
      <c r="D15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A2B4C-AEF7-4015-B837-B3AE66DA313A}">
  <dimension ref="A1:D161"/>
  <sheetViews>
    <sheetView tabSelected="1" workbookViewId="0">
      <selection activeCell="C8" sqref="C8"/>
    </sheetView>
  </sheetViews>
  <sheetFormatPr defaultRowHeight="15" x14ac:dyDescent="0.25"/>
  <cols>
    <col min="1" max="1" width="83" bestFit="1" customWidth="1"/>
    <col min="2" max="2" width="11.5703125" bestFit="1" customWidth="1"/>
    <col min="3" max="3" width="83" bestFit="1" customWidth="1"/>
    <col min="4" max="4" width="11.5703125" style="4" bestFit="1" customWidth="1"/>
  </cols>
  <sheetData>
    <row r="1" spans="1:4" x14ac:dyDescent="0.25">
      <c r="A1" s="6" t="s">
        <v>133</v>
      </c>
    </row>
    <row r="3" spans="1:4" s="7" customFormat="1" x14ac:dyDescent="0.25">
      <c r="A3" s="7" t="s">
        <v>61</v>
      </c>
      <c r="B3" s="8" t="s">
        <v>60</v>
      </c>
    </row>
    <row r="4" spans="1:4" x14ac:dyDescent="0.25">
      <c r="A4" t="s">
        <v>19</v>
      </c>
      <c r="B4" s="4">
        <v>84117.58</v>
      </c>
      <c r="D4"/>
    </row>
    <row r="5" spans="1:4" x14ac:dyDescent="0.25">
      <c r="A5" t="s">
        <v>20</v>
      </c>
      <c r="B5" s="4">
        <v>7389.81</v>
      </c>
      <c r="D5"/>
    </row>
    <row r="6" spans="1:4" x14ac:dyDescent="0.25">
      <c r="A6" t="s">
        <v>21</v>
      </c>
      <c r="B6" s="4">
        <v>14302.41</v>
      </c>
      <c r="D6"/>
    </row>
    <row r="7" spans="1:4" x14ac:dyDescent="0.25">
      <c r="A7" t="s">
        <v>149</v>
      </c>
      <c r="B7" s="4">
        <v>0</v>
      </c>
      <c r="D7"/>
    </row>
    <row r="8" spans="1:4" x14ac:dyDescent="0.25">
      <c r="A8" t="s">
        <v>125</v>
      </c>
      <c r="B8" s="4">
        <v>0</v>
      </c>
      <c r="D8"/>
    </row>
    <row r="9" spans="1:4" ht="13.5" customHeight="1" x14ac:dyDescent="0.25">
      <c r="A9" t="s">
        <v>23</v>
      </c>
      <c r="B9" s="4">
        <v>115.5</v>
      </c>
      <c r="D9"/>
    </row>
    <row r="10" spans="1:4" x14ac:dyDescent="0.25">
      <c r="A10" t="s">
        <v>24</v>
      </c>
      <c r="B10" s="4">
        <v>4750</v>
      </c>
      <c r="D10"/>
    </row>
    <row r="11" spans="1:4" x14ac:dyDescent="0.25">
      <c r="A11" t="s">
        <v>25</v>
      </c>
      <c r="B11" s="4">
        <v>8353.56</v>
      </c>
      <c r="D11"/>
    </row>
    <row r="12" spans="1:4" x14ac:dyDescent="0.25">
      <c r="A12" t="s">
        <v>26</v>
      </c>
      <c r="B12" s="4">
        <v>10324.43</v>
      </c>
      <c r="D12"/>
    </row>
    <row r="13" spans="1:4" x14ac:dyDescent="0.25">
      <c r="A13" t="s">
        <v>27</v>
      </c>
      <c r="B13" s="4">
        <v>80331.740000000005</v>
      </c>
      <c r="D13"/>
    </row>
    <row r="14" spans="1:4" x14ac:dyDescent="0.25">
      <c r="A14" t="s">
        <v>55</v>
      </c>
      <c r="B14" s="4">
        <v>0</v>
      </c>
      <c r="D14"/>
    </row>
    <row r="15" spans="1:4" x14ac:dyDescent="0.25">
      <c r="A15" t="s">
        <v>28</v>
      </c>
      <c r="B15" s="4">
        <v>0</v>
      </c>
      <c r="D15"/>
    </row>
    <row r="16" spans="1:4" x14ac:dyDescent="0.25">
      <c r="A16" t="s">
        <v>29</v>
      </c>
      <c r="B16" s="4">
        <v>1870.7</v>
      </c>
      <c r="D16"/>
    </row>
    <row r="17" spans="1:4" x14ac:dyDescent="0.25">
      <c r="A17" t="s">
        <v>30</v>
      </c>
      <c r="B17" s="4">
        <v>0</v>
      </c>
      <c r="D17"/>
    </row>
    <row r="18" spans="1:4" x14ac:dyDescent="0.25">
      <c r="A18" t="s">
        <v>31</v>
      </c>
      <c r="B18" s="4">
        <v>5091.71</v>
      </c>
      <c r="D18"/>
    </row>
    <row r="19" spans="1:4" x14ac:dyDescent="0.25">
      <c r="A19" t="s">
        <v>32</v>
      </c>
      <c r="B19" s="4">
        <v>2769.17</v>
      </c>
      <c r="D19"/>
    </row>
    <row r="20" spans="1:4" x14ac:dyDescent="0.25">
      <c r="A20" t="s">
        <v>33</v>
      </c>
      <c r="B20" s="4">
        <v>34</v>
      </c>
      <c r="D20"/>
    </row>
    <row r="21" spans="1:4" x14ac:dyDescent="0.25">
      <c r="A21" t="s">
        <v>34</v>
      </c>
      <c r="B21" s="4">
        <v>-90</v>
      </c>
      <c r="D21"/>
    </row>
    <row r="22" spans="1:4" x14ac:dyDescent="0.25">
      <c r="A22" t="s">
        <v>54</v>
      </c>
      <c r="B22" s="4">
        <v>628.5</v>
      </c>
      <c r="D22"/>
    </row>
    <row r="23" spans="1:4" x14ac:dyDescent="0.25">
      <c r="A23" t="s">
        <v>35</v>
      </c>
      <c r="B23" s="4">
        <v>137.5</v>
      </c>
      <c r="D23"/>
    </row>
    <row r="24" spans="1:4" x14ac:dyDescent="0.25">
      <c r="A24" t="s">
        <v>53</v>
      </c>
      <c r="B24" s="4"/>
      <c r="D24"/>
    </row>
    <row r="25" spans="1:4" x14ac:dyDescent="0.25">
      <c r="A25" t="s">
        <v>52</v>
      </c>
      <c r="B25" s="24"/>
      <c r="D25"/>
    </row>
    <row r="26" spans="1:4" x14ac:dyDescent="0.25">
      <c r="A26" t="s">
        <v>36</v>
      </c>
      <c r="B26" s="4">
        <v>51.78</v>
      </c>
      <c r="D26"/>
    </row>
    <row r="27" spans="1:4" x14ac:dyDescent="0.25">
      <c r="A27" t="s">
        <v>37</v>
      </c>
      <c r="B27" s="4">
        <v>7179.13</v>
      </c>
      <c r="D27"/>
    </row>
    <row r="28" spans="1:4" x14ac:dyDescent="0.25">
      <c r="A28" t="s">
        <v>38</v>
      </c>
      <c r="B28" s="4">
        <v>115.54</v>
      </c>
      <c r="D28"/>
    </row>
    <row r="29" spans="1:4" x14ac:dyDescent="0.25">
      <c r="A29" t="s">
        <v>39</v>
      </c>
      <c r="B29" s="4">
        <v>0</v>
      </c>
      <c r="D29"/>
    </row>
    <row r="30" spans="1:4" x14ac:dyDescent="0.25">
      <c r="A30" t="s">
        <v>51</v>
      </c>
      <c r="B30" s="4">
        <v>1225</v>
      </c>
      <c r="D30"/>
    </row>
    <row r="31" spans="1:4" x14ac:dyDescent="0.25">
      <c r="A31" t="s">
        <v>40</v>
      </c>
      <c r="B31" s="4"/>
      <c r="D31"/>
    </row>
    <row r="32" spans="1:4" x14ac:dyDescent="0.25">
      <c r="A32" t="s">
        <v>126</v>
      </c>
      <c r="B32" s="4"/>
      <c r="D32"/>
    </row>
    <row r="33" spans="1:4" x14ac:dyDescent="0.25">
      <c r="A33" t="s">
        <v>127</v>
      </c>
      <c r="B33" s="4">
        <v>87500</v>
      </c>
      <c r="D33"/>
    </row>
    <row r="34" spans="1:4" x14ac:dyDescent="0.25">
      <c r="A34" t="s">
        <v>150</v>
      </c>
      <c r="B34" s="4">
        <v>40000</v>
      </c>
      <c r="D34"/>
    </row>
    <row r="35" spans="1:4" x14ac:dyDescent="0.25">
      <c r="A35" t="s">
        <v>135</v>
      </c>
      <c r="B35" s="4">
        <v>0</v>
      </c>
      <c r="D35"/>
    </row>
    <row r="36" spans="1:4" x14ac:dyDescent="0.25">
      <c r="A36" t="s">
        <v>136</v>
      </c>
      <c r="B36" s="4">
        <v>0</v>
      </c>
      <c r="D36"/>
    </row>
    <row r="37" spans="1:4" x14ac:dyDescent="0.25">
      <c r="A37" t="s">
        <v>50</v>
      </c>
      <c r="B37" s="4">
        <v>0</v>
      </c>
      <c r="D37"/>
    </row>
    <row r="38" spans="1:4" x14ac:dyDescent="0.25">
      <c r="A38" t="s">
        <v>49</v>
      </c>
      <c r="B38" s="4">
        <v>0</v>
      </c>
      <c r="D38"/>
    </row>
    <row r="39" spans="1:4" x14ac:dyDescent="0.25">
      <c r="A39" t="s">
        <v>48</v>
      </c>
      <c r="B39" s="4">
        <v>0</v>
      </c>
      <c r="D39"/>
    </row>
    <row r="40" spans="1:4" x14ac:dyDescent="0.25">
      <c r="A40" t="s">
        <v>47</v>
      </c>
      <c r="B40" s="4">
        <v>0</v>
      </c>
      <c r="D40"/>
    </row>
    <row r="41" spans="1:4" x14ac:dyDescent="0.25">
      <c r="A41" t="s">
        <v>41</v>
      </c>
      <c r="B41" s="4">
        <v>0</v>
      </c>
      <c r="D41"/>
    </row>
    <row r="42" spans="1:4" x14ac:dyDescent="0.25">
      <c r="A42" t="s">
        <v>46</v>
      </c>
      <c r="B42" s="4">
        <v>0</v>
      </c>
      <c r="D42"/>
    </row>
    <row r="43" spans="1:4" x14ac:dyDescent="0.25">
      <c r="A43" t="s">
        <v>42</v>
      </c>
      <c r="B43" s="4">
        <v>2274.59</v>
      </c>
      <c r="D43"/>
    </row>
    <row r="44" spans="1:4" ht="15.75" thickBot="1" x14ac:dyDescent="0.3">
      <c r="A44" s="1" t="s">
        <v>1</v>
      </c>
      <c r="B44" s="5">
        <f>SUM(B4:B43)</f>
        <v>358472.65000000008</v>
      </c>
      <c r="D44"/>
    </row>
    <row r="45" spans="1:4" ht="15.75" thickTop="1" x14ac:dyDescent="0.25"/>
    <row r="46" spans="1:4" x14ac:dyDescent="0.25">
      <c r="A46" t="s">
        <v>43</v>
      </c>
      <c r="B46" s="4">
        <v>-172827</v>
      </c>
      <c r="D46"/>
    </row>
    <row r="47" spans="1:4" x14ac:dyDescent="0.25">
      <c r="A47" t="s">
        <v>45</v>
      </c>
      <c r="B47" s="4">
        <v>-83471.98</v>
      </c>
      <c r="D47"/>
    </row>
    <row r="48" spans="1:4" x14ac:dyDescent="0.25">
      <c r="A48" t="s">
        <v>44</v>
      </c>
      <c r="B48" s="4">
        <v>-22936.33</v>
      </c>
      <c r="D48"/>
    </row>
    <row r="49" spans="1:4" x14ac:dyDescent="0.25">
      <c r="A49" t="s">
        <v>151</v>
      </c>
      <c r="B49" s="4">
        <v>-7112.45</v>
      </c>
      <c r="D49"/>
    </row>
    <row r="50" spans="1:4" ht="15.75" thickBot="1" x14ac:dyDescent="0.3">
      <c r="A50" s="1" t="s">
        <v>2</v>
      </c>
      <c r="B50" s="5">
        <f>SUM(B46:B49)</f>
        <v>-286347.76</v>
      </c>
      <c r="D50"/>
    </row>
    <row r="51" spans="1:4" ht="15.75" thickTop="1" x14ac:dyDescent="0.25">
      <c r="B51" s="4"/>
      <c r="D51"/>
    </row>
    <row r="52" spans="1:4" x14ac:dyDescent="0.25">
      <c r="B52" s="4"/>
      <c r="D52"/>
    </row>
    <row r="53" spans="1:4" ht="15.75" thickTop="1" x14ac:dyDescent="0.25">
      <c r="A53" s="6" t="s">
        <v>120</v>
      </c>
    </row>
    <row r="54" spans="1:4" x14ac:dyDescent="0.25">
      <c r="A54" s="6"/>
    </row>
    <row r="55" spans="1:4" s="7" customFormat="1" x14ac:dyDescent="0.25">
      <c r="A55" s="7" t="s">
        <v>61</v>
      </c>
      <c r="B55" s="8" t="s">
        <v>60</v>
      </c>
    </row>
    <row r="56" spans="1:4" x14ac:dyDescent="0.25">
      <c r="B56" s="4"/>
      <c r="D56"/>
    </row>
    <row r="57" spans="1:4" x14ac:dyDescent="0.25">
      <c r="A57" t="s">
        <v>19</v>
      </c>
      <c r="B57" s="4">
        <v>299993</v>
      </c>
      <c r="D57"/>
    </row>
    <row r="58" spans="1:4" x14ac:dyDescent="0.25">
      <c r="A58" t="s">
        <v>20</v>
      </c>
      <c r="B58" s="4">
        <v>23251.9</v>
      </c>
      <c r="D58"/>
    </row>
    <row r="59" spans="1:4" x14ac:dyDescent="0.25">
      <c r="A59" t="s">
        <v>21</v>
      </c>
      <c r="B59" s="4">
        <v>47012.44</v>
      </c>
      <c r="D59"/>
    </row>
    <row r="60" spans="1:4" x14ac:dyDescent="0.25">
      <c r="A60" t="s">
        <v>115</v>
      </c>
      <c r="B60" s="24">
        <v>18898.189999999999</v>
      </c>
      <c r="D60"/>
    </row>
    <row r="61" spans="1:4" x14ac:dyDescent="0.25">
      <c r="A61" t="s">
        <v>22</v>
      </c>
      <c r="B61" s="24"/>
      <c r="D61"/>
    </row>
    <row r="62" spans="1:4" x14ac:dyDescent="0.25">
      <c r="A62" t="s">
        <v>114</v>
      </c>
      <c r="B62" s="4"/>
      <c r="D62"/>
    </row>
    <row r="63" spans="1:4" x14ac:dyDescent="0.25">
      <c r="A63" t="s">
        <v>113</v>
      </c>
      <c r="B63" s="4">
        <v>0</v>
      </c>
      <c r="D63"/>
    </row>
    <row r="64" spans="1:4" x14ac:dyDescent="0.25">
      <c r="A64" t="s">
        <v>137</v>
      </c>
      <c r="B64" s="4">
        <v>0</v>
      </c>
      <c r="D64"/>
    </row>
    <row r="65" spans="1:4" x14ac:dyDescent="0.25">
      <c r="A65" t="s">
        <v>112</v>
      </c>
      <c r="B65" s="4">
        <v>0</v>
      </c>
      <c r="D65"/>
    </row>
    <row r="66" spans="1:4" x14ac:dyDescent="0.25">
      <c r="A66" t="s">
        <v>111</v>
      </c>
      <c r="B66" s="4">
        <v>0</v>
      </c>
      <c r="D66"/>
    </row>
    <row r="67" spans="1:4" x14ac:dyDescent="0.25">
      <c r="A67" t="s">
        <v>110</v>
      </c>
      <c r="B67" s="4">
        <v>0</v>
      </c>
      <c r="D67"/>
    </row>
    <row r="68" spans="1:4" x14ac:dyDescent="0.25">
      <c r="A68" t="s">
        <v>23</v>
      </c>
      <c r="B68" s="4">
        <v>1104</v>
      </c>
      <c r="D68"/>
    </row>
    <row r="69" spans="1:4" x14ac:dyDescent="0.25">
      <c r="A69" t="s">
        <v>109</v>
      </c>
      <c r="B69" s="4">
        <v>18860.400000000001</v>
      </c>
      <c r="D69"/>
    </row>
    <row r="70" spans="1:4" x14ac:dyDescent="0.25">
      <c r="A70" t="s">
        <v>108</v>
      </c>
      <c r="B70" s="24">
        <v>46.19</v>
      </c>
      <c r="D70"/>
    </row>
    <row r="71" spans="1:4" x14ac:dyDescent="0.25">
      <c r="A71" t="s">
        <v>28</v>
      </c>
      <c r="B71" s="4">
        <v>2967.24</v>
      </c>
      <c r="D71"/>
    </row>
    <row r="72" spans="1:4" x14ac:dyDescent="0.25">
      <c r="A72" t="s">
        <v>107</v>
      </c>
      <c r="B72" s="24">
        <v>3932.97</v>
      </c>
      <c r="D72"/>
    </row>
    <row r="73" spans="1:4" x14ac:dyDescent="0.25">
      <c r="A73" t="s">
        <v>32</v>
      </c>
      <c r="B73" s="4">
        <v>120.04</v>
      </c>
      <c r="D73"/>
    </row>
    <row r="74" spans="1:4" x14ac:dyDescent="0.25">
      <c r="A74" t="s">
        <v>106</v>
      </c>
      <c r="B74" s="4">
        <v>0</v>
      </c>
      <c r="D74"/>
    </row>
    <row r="75" spans="1:4" x14ac:dyDescent="0.25">
      <c r="A75" t="s">
        <v>34</v>
      </c>
      <c r="B75" s="4"/>
      <c r="D75"/>
    </row>
    <row r="76" spans="1:4" x14ac:dyDescent="0.25">
      <c r="A76" t="s">
        <v>105</v>
      </c>
      <c r="B76" s="4"/>
      <c r="D76"/>
    </row>
    <row r="77" spans="1:4" x14ac:dyDescent="0.25">
      <c r="A77" t="s">
        <v>104</v>
      </c>
      <c r="B77" s="4"/>
      <c r="D77"/>
    </row>
    <row r="78" spans="1:4" x14ac:dyDescent="0.25">
      <c r="A78" t="s">
        <v>103</v>
      </c>
      <c r="B78" s="4">
        <v>0</v>
      </c>
      <c r="D78"/>
    </row>
    <row r="79" spans="1:4" x14ac:dyDescent="0.25">
      <c r="A79" t="s">
        <v>138</v>
      </c>
      <c r="B79" s="4"/>
      <c r="D79"/>
    </row>
    <row r="80" spans="1:4" x14ac:dyDescent="0.25">
      <c r="A80" t="s">
        <v>139</v>
      </c>
      <c r="B80" s="4">
        <v>1249.32</v>
      </c>
      <c r="D80"/>
    </row>
    <row r="81" spans="1:4" x14ac:dyDescent="0.25">
      <c r="A81" t="s">
        <v>36</v>
      </c>
      <c r="B81" s="4">
        <v>303.3</v>
      </c>
      <c r="D81"/>
    </row>
    <row r="82" spans="1:4" x14ac:dyDescent="0.25">
      <c r="A82" t="s">
        <v>101</v>
      </c>
      <c r="B82" s="4"/>
      <c r="D82"/>
    </row>
    <row r="83" spans="1:4" x14ac:dyDescent="0.25">
      <c r="A83" t="s">
        <v>37</v>
      </c>
      <c r="B83" s="4">
        <v>9859.82</v>
      </c>
      <c r="D83"/>
    </row>
    <row r="84" spans="1:4" x14ac:dyDescent="0.25">
      <c r="A84" t="s">
        <v>38</v>
      </c>
      <c r="B84" s="4">
        <v>1361.87</v>
      </c>
      <c r="D84"/>
    </row>
    <row r="85" spans="1:4" x14ac:dyDescent="0.25">
      <c r="A85" t="s">
        <v>39</v>
      </c>
      <c r="B85" s="4">
        <v>1755.79</v>
      </c>
      <c r="D85"/>
    </row>
    <row r="86" spans="1:4" x14ac:dyDescent="0.25">
      <c r="A86" t="s">
        <v>51</v>
      </c>
      <c r="B86" s="4">
        <v>2431.38</v>
      </c>
      <c r="D86"/>
    </row>
    <row r="87" spans="1:4" x14ac:dyDescent="0.25">
      <c r="A87" t="s">
        <v>40</v>
      </c>
      <c r="B87" s="4">
        <v>2021.38</v>
      </c>
      <c r="D87"/>
    </row>
    <row r="88" spans="1:4" x14ac:dyDescent="0.25">
      <c r="A88" t="s">
        <v>50</v>
      </c>
      <c r="B88" s="4">
        <v>3260</v>
      </c>
      <c r="D88"/>
    </row>
    <row r="89" spans="1:4" x14ac:dyDescent="0.25">
      <c r="A89" t="s">
        <v>100</v>
      </c>
      <c r="B89" s="26"/>
      <c r="D89"/>
    </row>
    <row r="90" spans="1:4" x14ac:dyDescent="0.25">
      <c r="A90" t="s">
        <v>99</v>
      </c>
      <c r="B90" s="4">
        <v>110.16</v>
      </c>
      <c r="D90"/>
    </row>
    <row r="91" spans="1:4" x14ac:dyDescent="0.25">
      <c r="A91" t="s">
        <v>98</v>
      </c>
      <c r="B91" s="4">
        <v>266.83</v>
      </c>
      <c r="D91"/>
    </row>
    <row r="92" spans="1:4" x14ac:dyDescent="0.25">
      <c r="A92" t="s">
        <v>97</v>
      </c>
      <c r="B92" s="4">
        <v>226.3</v>
      </c>
      <c r="D92"/>
    </row>
    <row r="93" spans="1:4" x14ac:dyDescent="0.25">
      <c r="A93" t="s">
        <v>96</v>
      </c>
      <c r="B93" s="4">
        <v>0</v>
      </c>
      <c r="D93"/>
    </row>
    <row r="94" spans="1:4" x14ac:dyDescent="0.25">
      <c r="A94" t="s">
        <v>49</v>
      </c>
      <c r="B94" s="4">
        <v>0</v>
      </c>
      <c r="D94"/>
    </row>
    <row r="95" spans="1:4" x14ac:dyDescent="0.25">
      <c r="A95" t="s">
        <v>95</v>
      </c>
      <c r="B95" s="4">
        <v>0</v>
      </c>
      <c r="D95"/>
    </row>
    <row r="96" spans="1:4" x14ac:dyDescent="0.25">
      <c r="A96" t="s">
        <v>94</v>
      </c>
      <c r="B96" s="4"/>
      <c r="D96"/>
    </row>
    <row r="97" spans="1:4" x14ac:dyDescent="0.25">
      <c r="A97" t="s">
        <v>93</v>
      </c>
      <c r="B97" s="4">
        <v>176.33</v>
      </c>
      <c r="D97"/>
    </row>
    <row r="98" spans="1:4" x14ac:dyDescent="0.25">
      <c r="A98" t="s">
        <v>92</v>
      </c>
      <c r="B98" s="4"/>
      <c r="D98"/>
    </row>
    <row r="99" spans="1:4" x14ac:dyDescent="0.25">
      <c r="A99" t="s">
        <v>91</v>
      </c>
      <c r="B99" s="4">
        <v>635</v>
      </c>
      <c r="D99"/>
    </row>
    <row r="100" spans="1:4" x14ac:dyDescent="0.25">
      <c r="A100" t="s">
        <v>90</v>
      </c>
      <c r="B100" s="4">
        <v>0</v>
      </c>
      <c r="D100"/>
    </row>
    <row r="101" spans="1:4" x14ac:dyDescent="0.25">
      <c r="A101" t="s">
        <v>140</v>
      </c>
      <c r="B101" s="4">
        <v>2646.42</v>
      </c>
      <c r="D101"/>
    </row>
    <row r="102" spans="1:4" x14ac:dyDescent="0.25">
      <c r="A102" t="s">
        <v>152</v>
      </c>
      <c r="B102" s="4">
        <v>192</v>
      </c>
      <c r="D102"/>
    </row>
    <row r="103" spans="1:4" x14ac:dyDescent="0.25">
      <c r="A103" t="s">
        <v>88</v>
      </c>
      <c r="B103" s="4">
        <v>515.82000000000005</v>
      </c>
      <c r="D103"/>
    </row>
    <row r="104" spans="1:4" x14ac:dyDescent="0.25">
      <c r="A104" t="s">
        <v>87</v>
      </c>
      <c r="B104" s="4"/>
      <c r="D104"/>
    </row>
    <row r="105" spans="1:4" x14ac:dyDescent="0.25">
      <c r="A105" t="s">
        <v>86</v>
      </c>
      <c r="B105" s="4">
        <v>0</v>
      </c>
      <c r="D105"/>
    </row>
    <row r="106" spans="1:4" x14ac:dyDescent="0.25">
      <c r="A106" t="s">
        <v>85</v>
      </c>
      <c r="B106" s="4"/>
      <c r="D106"/>
    </row>
    <row r="107" spans="1:4" x14ac:dyDescent="0.25">
      <c r="A107" t="s">
        <v>141</v>
      </c>
      <c r="B107" s="4"/>
      <c r="D107"/>
    </row>
    <row r="108" spans="1:4" x14ac:dyDescent="0.25">
      <c r="A108" t="s">
        <v>142</v>
      </c>
      <c r="B108" s="4">
        <v>-100</v>
      </c>
      <c r="D108"/>
    </row>
    <row r="109" spans="1:4" x14ac:dyDescent="0.25">
      <c r="A109" t="s">
        <v>143</v>
      </c>
      <c r="B109" s="4">
        <v>367.5</v>
      </c>
      <c r="D109"/>
    </row>
    <row r="110" spans="1:4" x14ac:dyDescent="0.25">
      <c r="A110" t="s">
        <v>47</v>
      </c>
      <c r="B110" s="4">
        <v>50.5</v>
      </c>
      <c r="D110"/>
    </row>
    <row r="111" spans="1:4" x14ac:dyDescent="0.25">
      <c r="A111" t="s">
        <v>84</v>
      </c>
      <c r="B111" s="4">
        <v>3824.96</v>
      </c>
      <c r="D111"/>
    </row>
    <row r="112" spans="1:4" x14ac:dyDescent="0.25">
      <c r="A112" t="s">
        <v>83</v>
      </c>
      <c r="B112" s="4">
        <v>159</v>
      </c>
      <c r="D112"/>
    </row>
    <row r="113" spans="1:4" x14ac:dyDescent="0.25">
      <c r="A113" t="s">
        <v>41</v>
      </c>
      <c r="B113" s="4">
        <v>5459.3</v>
      </c>
      <c r="D113"/>
    </row>
    <row r="114" spans="1:4" x14ac:dyDescent="0.25">
      <c r="A114" t="s">
        <v>42</v>
      </c>
      <c r="B114" s="4">
        <v>1509.98</v>
      </c>
      <c r="D114"/>
    </row>
    <row r="115" spans="1:4" ht="15.75" thickBot="1" x14ac:dyDescent="0.3">
      <c r="A115" s="1" t="s">
        <v>1</v>
      </c>
      <c r="B115" s="5">
        <f>SUM(B56:B114)</f>
        <v>454469.32999999996</v>
      </c>
      <c r="D115"/>
    </row>
    <row r="116" spans="1:4" ht="15.75" thickTop="1" x14ac:dyDescent="0.25">
      <c r="B116" s="4"/>
      <c r="D116"/>
    </row>
    <row r="117" spans="1:4" ht="15.75" thickTop="1" x14ac:dyDescent="0.25">
      <c r="A117" t="s">
        <v>82</v>
      </c>
      <c r="B117" s="4">
        <v>0</v>
      </c>
      <c r="D117"/>
    </row>
    <row r="118" spans="1:4" x14ac:dyDescent="0.25">
      <c r="A118" t="s">
        <v>143</v>
      </c>
      <c r="B118" s="4">
        <v>0</v>
      </c>
      <c r="D118"/>
    </row>
    <row r="119" spans="1:4" x14ac:dyDescent="0.25">
      <c r="A119" t="s">
        <v>80</v>
      </c>
      <c r="B119" s="4">
        <v>0</v>
      </c>
      <c r="D119"/>
    </row>
    <row r="120" spans="1:4" x14ac:dyDescent="0.25">
      <c r="A120" t="s">
        <v>79</v>
      </c>
      <c r="B120" s="4">
        <v>-275507.90999999997</v>
      </c>
      <c r="D120"/>
    </row>
    <row r="121" spans="1:4" x14ac:dyDescent="0.25">
      <c r="A121" t="s">
        <v>44</v>
      </c>
      <c r="B121" s="4">
        <v>-18959.16</v>
      </c>
      <c r="D121"/>
    </row>
    <row r="122" spans="1:4" x14ac:dyDescent="0.25">
      <c r="A122" t="s">
        <v>153</v>
      </c>
      <c r="B122" s="4">
        <v>-7112.47</v>
      </c>
      <c r="D122"/>
    </row>
    <row r="123" spans="1:4" ht="15.75" thickBot="1" x14ac:dyDescent="0.3">
      <c r="A123" s="1" t="s">
        <v>2</v>
      </c>
      <c r="B123" s="5">
        <f>SUM(B117:B122)</f>
        <v>-301579.53999999992</v>
      </c>
      <c r="D123"/>
    </row>
    <row r="124" spans="1:4" ht="15.75" thickTop="1" x14ac:dyDescent="0.25">
      <c r="B124" s="4"/>
      <c r="D124"/>
    </row>
    <row r="125" spans="1:4" ht="15.75" thickTop="1" x14ac:dyDescent="0.25">
      <c r="A125" s="6" t="s">
        <v>116</v>
      </c>
    </row>
    <row r="127" spans="1:4" x14ac:dyDescent="0.25">
      <c r="A127" s="7" t="s">
        <v>61</v>
      </c>
      <c r="B127" s="8"/>
      <c r="D127"/>
    </row>
    <row r="128" spans="1:4" x14ac:dyDescent="0.25">
      <c r="A128" t="s">
        <v>59</v>
      </c>
      <c r="B128" s="4">
        <v>418236.47</v>
      </c>
      <c r="D128"/>
    </row>
    <row r="129" spans="1:4" x14ac:dyDescent="0.25">
      <c r="A129" t="s">
        <v>58</v>
      </c>
      <c r="B129" s="4">
        <v>-320659.03999999998</v>
      </c>
      <c r="D129"/>
    </row>
    <row r="130" spans="1:4" ht="15.75" thickBot="1" x14ac:dyDescent="0.3">
      <c r="B130" s="5">
        <f>SUM(B128:B129)</f>
        <v>97577.43</v>
      </c>
      <c r="D130"/>
    </row>
    <row r="131" spans="1:4" ht="15.75" thickTop="1" x14ac:dyDescent="0.25">
      <c r="B131" s="4"/>
      <c r="D131"/>
    </row>
    <row r="132" spans="1:4" x14ac:dyDescent="0.25">
      <c r="B132" s="4"/>
      <c r="D132"/>
    </row>
    <row r="133" spans="1:4" ht="15.75" thickTop="1" x14ac:dyDescent="0.25">
      <c r="A133" s="6" t="s">
        <v>56</v>
      </c>
    </row>
    <row r="134" spans="1:4" x14ac:dyDescent="0.25">
      <c r="B134" s="4"/>
      <c r="D134"/>
    </row>
    <row r="135" spans="1:4" x14ac:dyDescent="0.25">
      <c r="A135" s="7" t="s">
        <v>61</v>
      </c>
      <c r="B135" s="8" t="s">
        <v>60</v>
      </c>
      <c r="D135"/>
    </row>
    <row r="136" spans="1:4" x14ac:dyDescent="0.25">
      <c r="A136" t="s">
        <v>17</v>
      </c>
      <c r="B136" s="4">
        <f>SUM(25686+84267+1350)</f>
        <v>111303</v>
      </c>
      <c r="D136"/>
    </row>
    <row r="137" spans="1:4" x14ac:dyDescent="0.25">
      <c r="A137" t="s">
        <v>144</v>
      </c>
      <c r="B137" s="4">
        <f>SUM(108230+49080)</f>
        <v>157310</v>
      </c>
      <c r="D137"/>
    </row>
    <row r="138" spans="1:4" x14ac:dyDescent="0.25">
      <c r="A138" t="s">
        <v>145</v>
      </c>
      <c r="B138" s="4">
        <f>SUM(74840+19960)</f>
        <v>94800</v>
      </c>
      <c r="D138"/>
    </row>
    <row r="139" spans="1:4" x14ac:dyDescent="0.25">
      <c r="A139" t="s">
        <v>77</v>
      </c>
      <c r="B139" s="4">
        <v>38560</v>
      </c>
      <c r="D139"/>
    </row>
    <row r="140" spans="1:4" x14ac:dyDescent="0.25">
      <c r="A140" t="s">
        <v>76</v>
      </c>
      <c r="B140" s="4">
        <v>8910.69</v>
      </c>
      <c r="D140"/>
    </row>
    <row r="141" spans="1:4" x14ac:dyDescent="0.25">
      <c r="A141" t="s">
        <v>75</v>
      </c>
      <c r="B141" s="4">
        <v>5261.9</v>
      </c>
      <c r="D141"/>
    </row>
    <row r="142" spans="1:4" x14ac:dyDescent="0.25">
      <c r="A142" t="s">
        <v>74</v>
      </c>
      <c r="B142" s="4">
        <v>6654.7</v>
      </c>
      <c r="D142"/>
    </row>
    <row r="143" spans="1:4" x14ac:dyDescent="0.25">
      <c r="A143" t="s">
        <v>73</v>
      </c>
      <c r="B143" s="4">
        <v>9986.19</v>
      </c>
      <c r="D143"/>
    </row>
    <row r="144" spans="1:4" x14ac:dyDescent="0.25">
      <c r="A144" t="s">
        <v>25</v>
      </c>
      <c r="B144" s="4">
        <v>2735.04</v>
      </c>
      <c r="D144"/>
    </row>
    <row r="145" spans="1:4" x14ac:dyDescent="0.25">
      <c r="A145" t="s">
        <v>26</v>
      </c>
      <c r="B145" s="4">
        <v>4401.21</v>
      </c>
      <c r="D145"/>
    </row>
    <row r="146" spans="1:4" x14ac:dyDescent="0.25">
      <c r="A146" t="s">
        <v>72</v>
      </c>
      <c r="B146" s="4">
        <v>0</v>
      </c>
      <c r="D146"/>
    </row>
    <row r="147" spans="1:4" x14ac:dyDescent="0.25">
      <c r="A147" t="s">
        <v>71</v>
      </c>
      <c r="B147" s="4">
        <v>8118.14</v>
      </c>
      <c r="D147"/>
    </row>
    <row r="148" spans="1:4" x14ac:dyDescent="0.25">
      <c r="A148" t="s">
        <v>70</v>
      </c>
      <c r="B148" s="4">
        <v>5364.25</v>
      </c>
      <c r="D148"/>
    </row>
    <row r="149" spans="1:4" x14ac:dyDescent="0.25">
      <c r="A149" t="s">
        <v>31</v>
      </c>
      <c r="B149" s="4">
        <v>3552.31</v>
      </c>
      <c r="D149"/>
    </row>
    <row r="150" spans="1:4" x14ac:dyDescent="0.25">
      <c r="A150" t="s">
        <v>69</v>
      </c>
      <c r="B150" s="4">
        <v>4247.74</v>
      </c>
      <c r="D150"/>
    </row>
    <row r="151" spans="1:4" x14ac:dyDescent="0.25">
      <c r="A151" t="s">
        <v>68</v>
      </c>
      <c r="B151" s="4">
        <v>533.48</v>
      </c>
      <c r="D151"/>
    </row>
    <row r="152" spans="1:4" x14ac:dyDescent="0.25">
      <c r="A152" t="s">
        <v>67</v>
      </c>
      <c r="B152" s="4">
        <v>953.92</v>
      </c>
      <c r="D152"/>
    </row>
    <row r="153" spans="1:4" x14ac:dyDescent="0.25">
      <c r="A153" t="s">
        <v>33</v>
      </c>
      <c r="B153" s="4">
        <v>913.04</v>
      </c>
      <c r="D153"/>
    </row>
    <row r="154" spans="1:4" x14ac:dyDescent="0.25">
      <c r="A154" t="s">
        <v>66</v>
      </c>
      <c r="B154" s="4">
        <v>0</v>
      </c>
      <c r="D154"/>
    </row>
    <row r="155" spans="1:4" x14ac:dyDescent="0.25">
      <c r="A155" t="s">
        <v>65</v>
      </c>
      <c r="B155" s="4">
        <v>75</v>
      </c>
      <c r="D155"/>
    </row>
    <row r="156" spans="1:4" x14ac:dyDescent="0.25">
      <c r="A156" t="s">
        <v>64</v>
      </c>
      <c r="B156" s="4">
        <v>88.93</v>
      </c>
      <c r="D156"/>
    </row>
    <row r="157" spans="1:4" x14ac:dyDescent="0.25">
      <c r="A157" t="s">
        <v>63</v>
      </c>
      <c r="B157" s="4">
        <v>0</v>
      </c>
      <c r="D157"/>
    </row>
    <row r="158" spans="1:4" x14ac:dyDescent="0.25">
      <c r="A158" t="s">
        <v>154</v>
      </c>
      <c r="B158" s="4">
        <v>94.3</v>
      </c>
      <c r="D158"/>
    </row>
    <row r="159" spans="1:4" x14ac:dyDescent="0.25">
      <c r="B159" s="4"/>
      <c r="D159"/>
    </row>
    <row r="160" spans="1:4" ht="15.75" thickBot="1" x14ac:dyDescent="0.3">
      <c r="B160" s="5">
        <f>SUM(B136:B159)</f>
        <v>463863.83999999997</v>
      </c>
      <c r="D160"/>
    </row>
    <row r="161" spans="2:4" ht="15.75" thickTop="1" x14ac:dyDescent="0.25">
      <c r="B161" s="4"/>
      <c r="D1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Data Table</vt:lpstr>
      <vt:lpstr>2018-19 Data Breakdown</vt:lpstr>
      <vt:lpstr>2019-20 Data Breakdown</vt:lpstr>
      <vt:lpstr>2020-21 Data Breakdown</vt:lpstr>
      <vt:lpstr>2021-22 Data Breakdown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s200</dc:creator>
  <cp:lastModifiedBy>lc25</cp:lastModifiedBy>
  <dcterms:created xsi:type="dcterms:W3CDTF">2012-10-17T10:12:31Z</dcterms:created>
  <dcterms:modified xsi:type="dcterms:W3CDTF">2022-05-31T14:37:45Z</dcterms:modified>
</cp:coreProperties>
</file>